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10"/>
  </bookViews>
  <sheets>
    <sheet name="Tabelle1" sheetId="1" r:id="rId1"/>
  </sheets>
  <definedNames>
    <definedName name="_xlnm._FilterDatabase" localSheetId="0" hidden="1">Tabelle1!$A$276:$U$276</definedName>
    <definedName name="Zuschuss">NA()</definedName>
  </definedNames>
  <calcPr calcId="125725"/>
</workbook>
</file>

<file path=xl/calcChain.xml><?xml version="1.0" encoding="utf-8"?>
<calcChain xmlns="http://schemas.openxmlformats.org/spreadsheetml/2006/main">
  <c r="I77" i="1"/>
  <c r="C27"/>
  <c r="D77"/>
  <c r="D75"/>
  <c r="D73"/>
  <c r="D71"/>
  <c r="D69"/>
  <c r="D67"/>
  <c r="D65"/>
  <c r="D63"/>
  <c r="I80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83" l="1"/>
  <c r="I82"/>
  <c r="I81"/>
  <c r="F20"/>
  <c r="H8"/>
  <c r="F8"/>
  <c r="F19" l="1"/>
  <c r="F24"/>
  <c r="F23"/>
  <c r="F25" l="1"/>
  <c r="G24" s="1"/>
  <c r="F21"/>
  <c r="F15" l="1"/>
  <c r="G23"/>
  <c r="G25" s="1"/>
  <c r="F16"/>
  <c r="F14"/>
  <c r="G20"/>
  <c r="G19"/>
  <c r="G14" l="1"/>
  <c r="G21"/>
  <c r="G15"/>
  <c r="D31"/>
  <c r="C31"/>
  <c r="E31" s="1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C47"/>
  <c r="E47" s="1"/>
  <c r="D47"/>
  <c r="C51"/>
  <c r="E51" s="1"/>
  <c r="D51"/>
  <c r="C53"/>
  <c r="E53" s="1"/>
  <c r="D53"/>
  <c r="C57"/>
  <c r="E57" s="1"/>
  <c r="D57"/>
  <c r="C59"/>
  <c r="E59" s="1"/>
  <c r="D59"/>
  <c r="C61"/>
  <c r="E61" s="1"/>
  <c r="D61"/>
  <c r="C63"/>
  <c r="E63" s="1"/>
  <c r="C65"/>
  <c r="C67"/>
  <c r="E67" s="1"/>
  <c r="C69"/>
  <c r="E69" s="1"/>
  <c r="C49"/>
  <c r="E49" s="1"/>
  <c r="D49"/>
  <c r="C77"/>
  <c r="E77" s="1"/>
  <c r="C75"/>
  <c r="E75" s="1"/>
  <c r="C73"/>
  <c r="E73" s="1"/>
  <c r="C71"/>
  <c r="E71" s="1"/>
  <c r="E65" l="1"/>
  <c r="G16"/>
  <c r="D55" l="1"/>
  <c r="C55"/>
  <c r="E55" s="1"/>
  <c r="D45" l="1"/>
  <c r="D43"/>
  <c r="D41"/>
  <c r="D39"/>
  <c r="D37"/>
  <c r="D35"/>
  <c r="D33"/>
  <c r="C45"/>
  <c r="E45" s="1"/>
  <c r="C43"/>
  <c r="E43" s="1"/>
  <c r="C41"/>
  <c r="E41" s="1"/>
  <c r="C39"/>
  <c r="E39" s="1"/>
  <c r="C37"/>
  <c r="E37" s="1"/>
  <c r="C35"/>
  <c r="E35" s="1"/>
  <c r="C33"/>
  <c r="E33" s="1"/>
  <c r="C17" l="1"/>
  <c r="C13"/>
  <c r="C7"/>
  <c r="C10"/>
  <c r="C8"/>
  <c r="C22"/>
  <c r="C15"/>
  <c r="C12"/>
  <c r="C16"/>
  <c r="C23"/>
  <c r="C11"/>
  <c r="C21"/>
  <c r="C9"/>
  <c r="C20"/>
  <c r="C14"/>
  <c r="C18"/>
  <c r="C19"/>
  <c r="C24" l="1"/>
  <c r="C26" s="1"/>
  <c r="C25"/>
  <c r="C28" s="1"/>
  <c r="B90" l="1"/>
</calcChain>
</file>

<file path=xl/comments1.xml><?xml version="1.0" encoding="utf-8"?>
<comments xmlns="http://schemas.openxmlformats.org/spreadsheetml/2006/main">
  <authors>
    <author>B1</author>
    <author>Georg</author>
  </authors>
  <commentList>
    <comment ref="C4" authorId="0">
      <text>
        <r>
          <rPr>
            <b/>
            <sz val="11"/>
            <color indexed="81"/>
            <rFont val="Tahoma"/>
            <family val="2"/>
          </rPr>
          <t>Bitte Verein/Club angeben</t>
        </r>
      </text>
    </comment>
    <comment ref="C26" authorId="0">
      <text>
        <r>
          <rPr>
            <sz val="9"/>
            <color indexed="81"/>
            <rFont val="Tahoma"/>
            <family val="2"/>
          </rPr>
          <t>Bitte Spieler und Altersklasse überprüfen</t>
        </r>
      </text>
    </comment>
    <comment ref="C28" authorId="0">
      <text>
        <r>
          <rPr>
            <b/>
            <u/>
            <sz val="9"/>
            <color indexed="81"/>
            <rFont val="Tahoma"/>
            <family val="2"/>
          </rPr>
          <t>Kontodaten: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Sektion Bowling im SKVS
Volksbank Freiburg
IBAN: DE53 6809 0000 0020 1576 15
BIC: GENODE61FR1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 xml:space="preserve">Verwendungszweck:
</t>
        </r>
        <r>
          <rPr>
            <sz val="9"/>
            <color indexed="81"/>
            <rFont val="Tahoma"/>
            <family val="2"/>
          </rPr>
          <t>Verein / SBM Einzel der Senioren / Anzahl der Meldungen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Meldung per Email an: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sportwart@bowling-suedbaden-online.de; kassenwart@bowling-suedbaden-online.de; </t>
        </r>
        <r>
          <rPr>
            <b/>
            <sz val="9"/>
            <color indexed="81"/>
            <rFont val="Tahoma"/>
            <family val="2"/>
          </rPr>
          <t xml:space="preserve">
(siehe auch unten)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Bitte selbständig
Überbrüfen</t>
        </r>
      </text>
    </comment>
    <comment ref="F30" authorId="0">
      <text>
        <r>
          <rPr>
            <sz val="9"/>
            <color indexed="81"/>
            <rFont val="Tahoma"/>
            <family val="2"/>
          </rPr>
          <t>Bitte Startzeit Auswählen</t>
        </r>
      </text>
    </comment>
    <comment ref="G30" authorId="0">
      <text>
        <r>
          <rPr>
            <u/>
            <sz val="9"/>
            <color indexed="81"/>
            <rFont val="Tahoma"/>
            <family val="2"/>
          </rPr>
          <t>Bitte Spieler/in fragen</t>
        </r>
        <r>
          <rPr>
            <sz val="9"/>
            <color indexed="81"/>
            <rFont val="Tahoma"/>
            <family val="2"/>
          </rPr>
          <t xml:space="preserve"> und Angeben</t>
        </r>
      </text>
    </comment>
    <comment ref="I30" authorId="0">
      <text>
        <r>
          <rPr>
            <sz val="9"/>
            <color indexed="81"/>
            <rFont val="Tahoma"/>
            <family val="2"/>
          </rPr>
          <t>Wieviel mal gemeldet
Bei mehr als 1 = mehrmals gemeldet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 xml:space="preserve">Pass und Ranglistenkarte muss vorhanden oder bestellt sein.
</t>
        </r>
        <r>
          <rPr>
            <b/>
            <u/>
            <sz val="9"/>
            <color indexed="81"/>
            <rFont val="Tahoma"/>
            <family val="2"/>
          </rPr>
          <t>Info Bitte vorher an: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ranglistenwart@bowling-suedbaden-online.de; kassenwart@bowling-suedbaden-online.de; sportwart@bowling-suedbaden-online.de; </t>
        </r>
      </text>
    </comment>
    <comment ref="D79" authorId="1">
      <text>
        <r>
          <rPr>
            <b/>
            <sz val="9"/>
            <color indexed="81"/>
            <rFont val="Tahoma"/>
            <family val="2"/>
          </rPr>
          <t>Bitte selbständig
Überbrüfen</t>
        </r>
      </text>
    </comment>
    <comment ref="F79" authorId="0">
      <text>
        <r>
          <rPr>
            <sz val="9"/>
            <color indexed="81"/>
            <rFont val="Tahoma"/>
            <family val="2"/>
          </rPr>
          <t>Bitte Startzeit Auswählen</t>
        </r>
      </text>
    </comment>
    <comment ref="G79" authorId="0">
      <text>
        <r>
          <rPr>
            <sz val="9"/>
            <color indexed="81"/>
            <rFont val="Tahoma"/>
            <family val="2"/>
          </rPr>
          <t>Bitte Spieler/in fragen und Angeben</t>
        </r>
      </text>
    </comment>
    <comment ref="I79" authorId="0">
      <text>
        <r>
          <rPr>
            <sz val="9"/>
            <color indexed="81"/>
            <rFont val="Tahoma"/>
            <family val="2"/>
          </rPr>
          <t>Wieviel mal gemeldet
Bei mehr als 1 = mehrmals gemeldet</t>
        </r>
      </text>
    </comment>
  </commentList>
</comments>
</file>

<file path=xl/sharedStrings.xml><?xml version="1.0" encoding="utf-8"?>
<sst xmlns="http://schemas.openxmlformats.org/spreadsheetml/2006/main" count="929" uniqueCount="286">
  <si>
    <t>EDV Nummer</t>
  </si>
  <si>
    <t>Altersklasse</t>
  </si>
  <si>
    <t>Name, Vorname Spieler/in</t>
  </si>
  <si>
    <t>AK</t>
  </si>
  <si>
    <t>Vereine in Südbaden 2019-20</t>
  </si>
  <si>
    <t>BC Freiburg - KSV Freiburg</t>
  </si>
  <si>
    <t>BC Waldkirch e.V.</t>
  </si>
  <si>
    <t>BC WildDogs Waldshut e.V.</t>
  </si>
  <si>
    <t>BV Singen e.V.</t>
  </si>
  <si>
    <t>BV Split Happens e.V.</t>
  </si>
  <si>
    <t>BV Weil am Rhein e.V.</t>
  </si>
  <si>
    <t>Andres, Suzanne</t>
  </si>
  <si>
    <t>Seniorinnen B</t>
  </si>
  <si>
    <t>Deiner, Michael</t>
  </si>
  <si>
    <t>Herren</t>
  </si>
  <si>
    <t>Demers, Yves</t>
  </si>
  <si>
    <t>Senioren A</t>
  </si>
  <si>
    <t>Driller, Michael</t>
  </si>
  <si>
    <t>Eiser, Andreas</t>
  </si>
  <si>
    <t>Friebel, Andreas</t>
  </si>
  <si>
    <t>Herrmann, Marco</t>
  </si>
  <si>
    <t>Höpf, Boris</t>
  </si>
  <si>
    <t>Sperrle, Dirk</t>
  </si>
  <si>
    <t>Suter, Martin</t>
  </si>
  <si>
    <t>Thomas, Torben</t>
  </si>
  <si>
    <t>Vial, Paulo</t>
  </si>
  <si>
    <t>Vitt, Stefan</t>
  </si>
  <si>
    <t>Wagner, Cornelius</t>
  </si>
  <si>
    <t>Wuillemin, Sylvette</t>
  </si>
  <si>
    <t>Zink, Uwe</t>
  </si>
  <si>
    <t>Döring, Marko</t>
  </si>
  <si>
    <t>Dreher, Klaus</t>
  </si>
  <si>
    <t>Senioren B</t>
  </si>
  <si>
    <t>Kleinhans, Georg Franz</t>
  </si>
  <si>
    <t>Kohler, Jan</t>
  </si>
  <si>
    <t>Kohler, Jens</t>
  </si>
  <si>
    <t>Junioren</t>
  </si>
  <si>
    <t>Kohler, Thomas</t>
  </si>
  <si>
    <t>Munk, Tobias</t>
  </si>
  <si>
    <t>Schuff, Hermann</t>
  </si>
  <si>
    <t>Senioren C</t>
  </si>
  <si>
    <t>Werner, Robin</t>
  </si>
  <si>
    <t>Clever, Hans Jürgen</t>
  </si>
  <si>
    <t>Clever, Ruth</t>
  </si>
  <si>
    <t>Seniorinnen C</t>
  </si>
  <si>
    <t>Falkowski, Nico</t>
  </si>
  <si>
    <t>Jugend A männlich</t>
  </si>
  <si>
    <t>Gaedicke, Simone</t>
  </si>
  <si>
    <t>Damen</t>
  </si>
  <si>
    <t>Göhlsdorf, Heidi</t>
  </si>
  <si>
    <t>Harmel, Christian</t>
  </si>
  <si>
    <t>Herr, Alexander</t>
  </si>
  <si>
    <t>Ibert, Regina</t>
  </si>
  <si>
    <t>Seniorinnen A</t>
  </si>
  <si>
    <t>Kinsvater, Waldemar</t>
  </si>
  <si>
    <t>Klein, Gerd</t>
  </si>
  <si>
    <t>Kunzer, Klaus</t>
  </si>
  <si>
    <t>Lindner, Wolfgang</t>
  </si>
  <si>
    <t>Morath, Bernd</t>
  </si>
  <si>
    <t>Neb, Waldemar</t>
  </si>
  <si>
    <t>Reif, Alec</t>
  </si>
  <si>
    <t>Sahin, Cihan</t>
  </si>
  <si>
    <t>Steinert, Fabian</t>
  </si>
  <si>
    <t>Steinert, Gerhard</t>
  </si>
  <si>
    <t>Streblow, Jörg</t>
  </si>
  <si>
    <t>Thamfald, Magdalena</t>
  </si>
  <si>
    <t>Thamfald, Martin</t>
  </si>
  <si>
    <t>Werner, Alexander</t>
  </si>
  <si>
    <t>Wick, Petra</t>
  </si>
  <si>
    <t>Winter, Manfred</t>
  </si>
  <si>
    <t>Wittmer, Manfred</t>
  </si>
  <si>
    <t>Zabler, Dietmar</t>
  </si>
  <si>
    <t>Baumer, Dieter</t>
  </si>
  <si>
    <t>Calvagna, Salvatore</t>
  </si>
  <si>
    <t>Chiew-Hoffmann, Amy</t>
  </si>
  <si>
    <t>Da Silva, Paulo</t>
  </si>
  <si>
    <t>Dengler, Jens</t>
  </si>
  <si>
    <t>Deroo, Quentin</t>
  </si>
  <si>
    <t>Deroo, Sandrine</t>
  </si>
  <si>
    <t>Djanic, Janos</t>
  </si>
  <si>
    <t>Ehret, Andreas</t>
  </si>
  <si>
    <t>Grether, Gabriele</t>
  </si>
  <si>
    <t>Grether, Günther</t>
  </si>
  <si>
    <t>Guldenschuh, Ingrid</t>
  </si>
  <si>
    <t>Hoff, Ulrike</t>
  </si>
  <si>
    <t>Hoffmann, Christian</t>
  </si>
  <si>
    <t>Jakob, Marc</t>
  </si>
  <si>
    <t>Junger, Pia</t>
  </si>
  <si>
    <t>Keller, Dennis</t>
  </si>
  <si>
    <t>Ketterer, Lorenz</t>
  </si>
  <si>
    <t>Klausmann, Alfred</t>
  </si>
  <si>
    <t>Kretschmer, Simon</t>
  </si>
  <si>
    <t>Lais, Peter</t>
  </si>
  <si>
    <t>Lehmann, Monika</t>
  </si>
  <si>
    <t>Mayer, Andreas</t>
  </si>
  <si>
    <t>Mayer, Isolde</t>
  </si>
  <si>
    <t>Meinert, Irmgard</t>
  </si>
  <si>
    <t>Olry, Isabelle</t>
  </si>
  <si>
    <t>Olry, Thierry</t>
  </si>
  <si>
    <t>Pflug, Korbinian</t>
  </si>
  <si>
    <t>Reschke, Peter</t>
  </si>
  <si>
    <t>Schmitt, Alex</t>
  </si>
  <si>
    <t>Seiler, Daniel</t>
  </si>
  <si>
    <t>Seiler, Susanne</t>
  </si>
  <si>
    <t>Thomas, Angelika</t>
  </si>
  <si>
    <t>Wacker, Kevin</t>
  </si>
  <si>
    <t>Wacker, Max</t>
  </si>
  <si>
    <t>Wolf, Holger</t>
  </si>
  <si>
    <t>Woydich, Frank</t>
  </si>
  <si>
    <t>Wysocki, John</t>
  </si>
  <si>
    <t>Ziser, Daniel</t>
  </si>
  <si>
    <t>Andreae, Enrico</t>
  </si>
  <si>
    <t>Bain, Anita</t>
  </si>
  <si>
    <t>Bain, Edwin</t>
  </si>
  <si>
    <t>Barth, Sascha</t>
  </si>
  <si>
    <t>Blei, Marco</t>
  </si>
  <si>
    <t>Estevez, Corinne</t>
  </si>
  <si>
    <t>Estevez, Enrique</t>
  </si>
  <si>
    <t>Jugend B männlich</t>
  </si>
  <si>
    <t>Estevez, Rafael</t>
  </si>
  <si>
    <t>Graf, Sascha</t>
  </si>
  <si>
    <t>Hansen, Nadine</t>
  </si>
  <si>
    <t>Hauenstein, André</t>
  </si>
  <si>
    <t>Henschel, Sylvia</t>
  </si>
  <si>
    <t>Hiestand, Jürgen</t>
  </si>
  <si>
    <t>Hoffmann, Frank</t>
  </si>
  <si>
    <t>Kiefer, Alexander</t>
  </si>
  <si>
    <t>Kiefer, Elaine</t>
  </si>
  <si>
    <t>Kiefer, Jasmin</t>
  </si>
  <si>
    <t>Kistler, Nicole</t>
  </si>
  <si>
    <t>Köhler, Daniel</t>
  </si>
  <si>
    <t>Koschischek, Werner</t>
  </si>
  <si>
    <t>Maier, Dominic</t>
  </si>
  <si>
    <t>Malenky, Mike</t>
  </si>
  <si>
    <t>Meier, Udo</t>
  </si>
  <si>
    <t>Mülder, Hartmut</t>
  </si>
  <si>
    <t>Preisser, Raphaela</t>
  </si>
  <si>
    <t>Preussler, Jacqueline</t>
  </si>
  <si>
    <t>Randazzo, Calogero</t>
  </si>
  <si>
    <t>Roloff, Sandra</t>
  </si>
  <si>
    <t>Roy, Sven</t>
  </si>
  <si>
    <t>Salino-Poitz, Josefina</t>
  </si>
  <si>
    <t>Scherbarth, Sabine</t>
  </si>
  <si>
    <t>Scherbarth, Steffen</t>
  </si>
  <si>
    <t>Schiferstein, Alexander</t>
  </si>
  <si>
    <t>Schiferstein, Olga</t>
  </si>
  <si>
    <t>Schmid, Roman</t>
  </si>
  <si>
    <t>Schwab, Andreas</t>
  </si>
  <si>
    <t>Smuda, Christoph</t>
  </si>
  <si>
    <t>Visnic, Darko</t>
  </si>
  <si>
    <t>Werner, Waldemar</t>
  </si>
  <si>
    <t>Weyel, Pascal</t>
  </si>
  <si>
    <t>Wille, Iris</t>
  </si>
  <si>
    <t>Arabatzis, Niko</t>
  </si>
  <si>
    <t>Carriero, David</t>
  </si>
  <si>
    <t>Carriero, Shanti</t>
  </si>
  <si>
    <t>Guth, Frank</t>
  </si>
  <si>
    <t>Herrmann, Christian</t>
  </si>
  <si>
    <t>Heuberger, Markus</t>
  </si>
  <si>
    <t>Schmolinski, Ralf</t>
  </si>
  <si>
    <t>Schrader, Karsten</t>
  </si>
  <si>
    <t>Weinel, Gabriele</t>
  </si>
  <si>
    <t>Weinel, Rolf</t>
  </si>
  <si>
    <t>Brodbeck, Cyril</t>
  </si>
  <si>
    <t>Hügin, Chantal</t>
  </si>
  <si>
    <t>Jost, Adrian</t>
  </si>
  <si>
    <t>Kuner, Stefan</t>
  </si>
  <si>
    <t>Schrey, Stefan</t>
  </si>
  <si>
    <t>Tanic, David</t>
  </si>
  <si>
    <t>Welker, Mark</t>
  </si>
  <si>
    <t>Bäuml, Nicole</t>
  </si>
  <si>
    <t>Baur, Michael</t>
  </si>
  <si>
    <t>Biedermann, Michael</t>
  </si>
  <si>
    <t>Braner, Matthias</t>
  </si>
  <si>
    <t>Bruhn, Hardy</t>
  </si>
  <si>
    <t>De Santis, Claudio</t>
  </si>
  <si>
    <t>Drajewski, Andreas</t>
  </si>
  <si>
    <t>Groth, Ruedee</t>
  </si>
  <si>
    <t>Hediger, Peter</t>
  </si>
  <si>
    <t>Hofmann, Thorsten</t>
  </si>
  <si>
    <t>Hübner, Robert</t>
  </si>
  <si>
    <t>Ivan, Martin</t>
  </si>
  <si>
    <t>Kahle, Anja</t>
  </si>
  <si>
    <t>Kahle, Peter</t>
  </si>
  <si>
    <t>Kopplin, Markus</t>
  </si>
  <si>
    <t>Lendakova, Jana</t>
  </si>
  <si>
    <t>Lippert, Robert</t>
  </si>
  <si>
    <t>Lompscher, Jörg</t>
  </si>
  <si>
    <t>Lutterer, Ralf</t>
  </si>
  <si>
    <t>Menge, Joel</t>
  </si>
  <si>
    <t>Metzger, Manfred</t>
  </si>
  <si>
    <t>Pyromaglou, Georgios</t>
  </si>
  <si>
    <t>Pyromaglou, Kosta</t>
  </si>
  <si>
    <t>Pyromaglou-Kagerer, Judith</t>
  </si>
  <si>
    <t>Röhrig, Jürgen</t>
  </si>
  <si>
    <t>Schätzle, Jürgen</t>
  </si>
  <si>
    <t>Weber, Uwe</t>
  </si>
  <si>
    <t>Die Nenngebühr beträgt 15 € pro gemeldetem Starter(in)</t>
  </si>
  <si>
    <t>Sektion Bowling im SKVS</t>
  </si>
  <si>
    <t xml:space="preserve">Volksbank Freiburg
</t>
  </si>
  <si>
    <t>IBAN: DE53 6809 0000 0020 1576 15</t>
  </si>
  <si>
    <t>BIC: GENODE61FR1</t>
  </si>
  <si>
    <t xml:space="preserve">sportwart@bowling-suedbaden-online.de; kassenwart@bowling-suedbaden-online.de; </t>
  </si>
  <si>
    <t>per Email an:</t>
  </si>
  <si>
    <t>DM Teilnahme bei Qualifikation</t>
  </si>
  <si>
    <t>Frei, Fredy</t>
  </si>
  <si>
    <t>Frei, Jessica</t>
  </si>
  <si>
    <t>Graf, Jonas</t>
  </si>
  <si>
    <t>Hirt, Joudel</t>
  </si>
  <si>
    <t>Högger, Angela</t>
  </si>
  <si>
    <t>Jugend A weiblich</t>
  </si>
  <si>
    <t>Locatelli, Gerrie</t>
  </si>
  <si>
    <t>Nienartowicz, Daniel</t>
  </si>
  <si>
    <t>Perez, Malone</t>
  </si>
  <si>
    <t>Reschies, Sissy</t>
  </si>
  <si>
    <t>Schütz, Hans</t>
  </si>
  <si>
    <t>Wettstein, Marco</t>
  </si>
  <si>
    <t>Persson, Göran</t>
  </si>
  <si>
    <t>Tanic, Djordje</t>
  </si>
  <si>
    <t>Tanic, Srdjan</t>
  </si>
  <si>
    <t>DM Teilnahme* bei Qualifikation</t>
  </si>
  <si>
    <t>*Die Deutschen Meisterschaften der Senioren und Versehrten finden vom 16.05. bis zum 24.05.2020 in Eschersheim statt. Hessen, der gastgebende Landesverband hat als Ausrichtungsort die Bowling World Eschersheim festgelegt.</t>
  </si>
  <si>
    <t>Schweizer, Michael</t>
  </si>
  <si>
    <t>Stenzel, Sven</t>
  </si>
  <si>
    <t>Lachat, Stephan</t>
  </si>
  <si>
    <t>Perez, Masterson</t>
  </si>
  <si>
    <t>Bader, Deborah</t>
  </si>
  <si>
    <t>ClubnameRK</t>
  </si>
  <si>
    <t>Infos an Meldestelle</t>
  </si>
  <si>
    <t xml:space="preserve"> Gesamt</t>
  </si>
  <si>
    <t>BV Herbowlzheim e.V.</t>
  </si>
  <si>
    <t>VS Super Bowl e.V. - BC Joker</t>
  </si>
  <si>
    <t>Bitte angeben</t>
  </si>
  <si>
    <t xml:space="preserve">Start Zeit / Datum / Tag </t>
  </si>
  <si>
    <t>08:45 / 10.11.2019 / Sonntag</t>
  </si>
  <si>
    <t>12:45 / 10.11.2019 / Sonntag</t>
  </si>
  <si>
    <t>Gemeldet</t>
  </si>
  <si>
    <t>Spieler/in auswählen</t>
  </si>
  <si>
    <t>Richtwert</t>
  </si>
  <si>
    <t>Anzahl Meldungen Einzel der Aktiven gesamt:</t>
  </si>
  <si>
    <t xml:space="preserve">09.11.2019 / Samstag </t>
  </si>
  <si>
    <t>10.11.2019 / Sonntag</t>
  </si>
  <si>
    <t>08:45 / 09.11.2019 / Samstag</t>
  </si>
  <si>
    <t>12:45 / 09.11.2019 / Samstag</t>
  </si>
  <si>
    <t>Versehrte 2 Herren</t>
  </si>
  <si>
    <t>Versehrte 1 Herren</t>
  </si>
  <si>
    <t>Versehrte Damen</t>
  </si>
  <si>
    <t>Junioren weiblich</t>
  </si>
  <si>
    <t>Jugend B weiblich</t>
  </si>
  <si>
    <t>Jugend C weiblich</t>
  </si>
  <si>
    <t>Junioren männlich</t>
  </si>
  <si>
    <t>Jugend C männlich</t>
  </si>
  <si>
    <t>1. Start</t>
  </si>
  <si>
    <t>2. Start</t>
  </si>
  <si>
    <t>3. Start</t>
  </si>
  <si>
    <t>4. Start</t>
  </si>
  <si>
    <t>Liebe Sportwarte, bitte verteilt eure SBM Teilnehmer gleichmäßig auf die 4 Starts der Vorrunde, da wir sonst keinen Start garantieren können.</t>
  </si>
  <si>
    <t xml:space="preserve">Spieler (Gebührenpflicht) </t>
  </si>
  <si>
    <t>1. +  2. Start</t>
  </si>
  <si>
    <t>3. +  4. Start</t>
  </si>
  <si>
    <t>Ranglistenkarte Beantragt</t>
  </si>
  <si>
    <t>Pass Beantragt</t>
  </si>
  <si>
    <t>Kann an allen Startzeiten teilnehmen</t>
  </si>
  <si>
    <t xml:space="preserve">Meldeschluss: </t>
  </si>
  <si>
    <t xml:space="preserve">Zahlungsschluss: </t>
  </si>
  <si>
    <t>Noch Tage:</t>
  </si>
  <si>
    <t>Meldefehler Altersklasse</t>
  </si>
  <si>
    <t>Anzahl / Spieler</t>
  </si>
  <si>
    <t>Betrag</t>
  </si>
  <si>
    <t>Nur für neue Spieler</t>
  </si>
  <si>
    <t>Meldeformular SBM Einzel Senioren / Seniorinnen / Jugend / Junioren / Versehrte 2019/20 - Sektion Bowling im SKVS</t>
  </si>
  <si>
    <t>Verein / Club</t>
  </si>
  <si>
    <t>x</t>
  </si>
  <si>
    <t>Link zur Infoseite der DBU</t>
  </si>
  <si>
    <t>Nein</t>
  </si>
  <si>
    <t>BV Herbowlzheim e.V. - BC Lord of the Pins</t>
  </si>
  <si>
    <t>Verwendungszweck: Verein / SBM Senioren / Anzahl der Meldungen</t>
  </si>
  <si>
    <t>Nog, Lai</t>
  </si>
  <si>
    <t>Salunga, Harlan</t>
  </si>
  <si>
    <t>Steiger, Daniel</t>
  </si>
  <si>
    <t>Djanic, Alexander</t>
  </si>
  <si>
    <t>kann auch - 08:45 / 09.11.2019 / Samstag</t>
  </si>
  <si>
    <t>kann auch - 12:45 / 09.11.2019 / Samstag</t>
  </si>
  <si>
    <t>kann auch - 08:45 / 10.11.2019 / Sonntag</t>
  </si>
  <si>
    <t>kann auch - 12:45 / 10.11.2019 / Sonntag</t>
  </si>
  <si>
    <t>Kann auch starten um, und am…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</si>
</sst>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&quot;€&quot;"/>
  </numFmts>
  <fonts count="6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  <family val="2"/>
    </font>
    <font>
      <u/>
      <sz val="11"/>
      <color rgb="FF002060"/>
      <name val="Arial"/>
      <family val="2"/>
    </font>
    <font>
      <b/>
      <u/>
      <sz val="1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/>
      <sz val="11"/>
      <color indexed="12"/>
      <name val="Arial"/>
      <family val="2"/>
    </font>
    <font>
      <sz val="10"/>
      <color indexed="8"/>
      <name val="Arial"/>
      <family val="2"/>
    </font>
    <font>
      <b/>
      <u/>
      <sz val="12"/>
      <color rgb="FF0000FF"/>
      <name val="Arial"/>
      <family val="2"/>
    </font>
    <font>
      <u/>
      <sz val="11"/>
      <color rgb="FF0000FF"/>
      <name val="Arial"/>
      <family val="2"/>
    </font>
    <font>
      <b/>
      <sz val="9"/>
      <color indexed="81"/>
      <name val="Tahoma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/>
      <sz val="18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1"/>
      <color indexed="1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indexed="81"/>
      <name val="Tahoma"/>
      <family val="2"/>
    </font>
    <font>
      <sz val="10"/>
      <color indexed="18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6"/>
      <color indexed="18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0"/>
      <color indexed="18"/>
      <name val="Arial"/>
      <family val="2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1"/>
      <color rgb="FF0000FF"/>
      <name val="Arial"/>
      <family val="2"/>
    </font>
    <font>
      <u/>
      <sz val="14"/>
      <color indexed="18"/>
      <name val="Arial"/>
      <family val="2"/>
    </font>
    <font>
      <sz val="12"/>
      <color rgb="FF0000FF"/>
      <name val="Arial"/>
      <family val="2"/>
    </font>
    <font>
      <b/>
      <sz val="10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10"/>
      <color rgb="FF0000FF"/>
      <name val="Arial"/>
      <family val="2"/>
    </font>
    <font>
      <b/>
      <sz val="16"/>
      <color rgb="FF0000FF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u val="double"/>
      <sz val="16"/>
      <color rgb="FF0000FF"/>
      <name val="Arial"/>
      <family val="2"/>
    </font>
    <font>
      <b/>
      <sz val="11"/>
      <color indexed="81"/>
      <name val="Tahoma"/>
      <family val="2"/>
    </font>
    <font>
      <b/>
      <sz val="24"/>
      <color indexed="8"/>
      <name val="Arial"/>
      <family val="2"/>
    </font>
    <font>
      <b/>
      <sz val="9"/>
      <name val="Arial"/>
      <family val="2"/>
    </font>
    <font>
      <b/>
      <u/>
      <sz val="12"/>
      <color rgb="FFFF0000"/>
      <name val="Arial"/>
      <family val="2"/>
    </font>
    <font>
      <b/>
      <u/>
      <sz val="14"/>
      <color rgb="FFFF0000"/>
      <name val="Arial"/>
      <family val="2"/>
    </font>
    <font>
      <sz val="10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indexed="18"/>
      <name val="Arial"/>
      <family val="2"/>
    </font>
    <font>
      <b/>
      <sz val="18"/>
      <color indexed="18"/>
      <name val="Arial"/>
      <family val="2"/>
    </font>
    <font>
      <u/>
      <sz val="9"/>
      <color indexed="81"/>
      <name val="Tahoma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3" fillId="0" borderId="0"/>
  </cellStyleXfs>
  <cellXfs count="164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6" fillId="0" borderId="0" xfId="0" applyFont="1" applyBorder="1" applyAlignment="1" applyProtection="1">
      <alignment horizontal="left" vertical="center" wrapText="1"/>
      <protection hidden="1"/>
    </xf>
    <xf numFmtId="0" fontId="13" fillId="0" borderId="0" xfId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4" fillId="0" borderId="0" xfId="2" applyFont="1" applyAlignment="1" applyProtection="1">
      <alignment vertical="center" wrapText="1"/>
    </xf>
    <xf numFmtId="0" fontId="20" fillId="0" borderId="0" xfId="1" applyFont="1" applyBorder="1" applyAlignment="1" applyProtection="1">
      <alignment horizontal="center" vertical="center" wrapText="1"/>
      <protection hidden="1"/>
    </xf>
    <xf numFmtId="0" fontId="21" fillId="0" borderId="0" xfId="1" applyFont="1" applyBorder="1" applyAlignment="1" applyProtection="1">
      <alignment horizontal="center" vertical="center" wrapText="1"/>
    </xf>
    <xf numFmtId="0" fontId="19" fillId="0" borderId="2" xfId="1" applyFont="1" applyBorder="1" applyAlignment="1" applyProtection="1">
      <alignment horizontal="right" vertical="center" wrapText="1"/>
      <protection hidden="1"/>
    </xf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>
      <alignment horizontal="center"/>
      <protection hidden="1"/>
    </xf>
    <xf numFmtId="0" fontId="20" fillId="0" borderId="0" xfId="1" applyFont="1" applyBorder="1" applyAlignment="1" applyProtection="1">
      <alignment horizontal="center"/>
      <protection hidden="1"/>
    </xf>
    <xf numFmtId="0" fontId="19" fillId="0" borderId="0" xfId="1" applyFont="1" applyBorder="1" applyAlignment="1" applyProtection="1">
      <alignment horizontal="right" vertical="center" wrapText="1"/>
      <protection hidden="1"/>
    </xf>
    <xf numFmtId="0" fontId="21" fillId="0" borderId="0" xfId="1" applyFont="1" applyBorder="1" applyAlignment="1" applyProtection="1">
      <alignment horizontal="center"/>
    </xf>
    <xf numFmtId="0" fontId="22" fillId="3" borderId="1" xfId="0" applyFont="1" applyFill="1" applyBorder="1" applyAlignment="1" applyProtection="1">
      <alignment horizontal="left" vertical="center" wrapText="1"/>
      <protection locked="0" hidden="1"/>
    </xf>
    <xf numFmtId="0" fontId="22" fillId="3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0" xfId="1" applyFont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3" fillId="0" borderId="0" xfId="0" applyFont="1" applyProtection="1"/>
    <xf numFmtId="0" fontId="23" fillId="0" borderId="0" xfId="1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24" fillId="0" borderId="0" xfId="0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/>
      <protection hidden="1"/>
    </xf>
    <xf numFmtId="0" fontId="19" fillId="0" borderId="0" xfId="1" applyFont="1" applyBorder="1" applyAlignment="1" applyProtection="1">
      <alignment vertical="top" wrapText="1"/>
      <protection hidden="1"/>
    </xf>
    <xf numFmtId="0" fontId="19" fillId="0" borderId="0" xfId="1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vertical="center"/>
    </xf>
    <xf numFmtId="0" fontId="16" fillId="0" borderId="0" xfId="0" applyFont="1" applyAlignment="1" applyProtection="1">
      <alignment wrapText="1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27" fillId="0" borderId="0" xfId="1" applyFont="1" applyBorder="1" applyAlignment="1" applyProtection="1">
      <alignment horizontal="center" vertical="center" wrapText="1"/>
      <protection hidden="1"/>
    </xf>
    <xf numFmtId="0" fontId="28" fillId="0" borderId="2" xfId="1" applyFont="1" applyBorder="1" applyAlignment="1" applyProtection="1">
      <alignment horizontal="right" vertical="center" wrapText="1"/>
      <protection hidden="1"/>
    </xf>
    <xf numFmtId="0" fontId="28" fillId="0" borderId="0" xfId="1" applyFont="1" applyBorder="1" applyAlignment="1" applyProtection="1">
      <alignment horizontal="right" vertical="center" wrapText="1"/>
      <protection hidden="1"/>
    </xf>
    <xf numFmtId="0" fontId="27" fillId="0" borderId="0" xfId="1" applyFont="1" applyBorder="1" applyAlignment="1" applyProtection="1">
      <alignment horizontal="center"/>
      <protection hidden="1"/>
    </xf>
    <xf numFmtId="0" fontId="6" fillId="0" borderId="0" xfId="1" applyFont="1" applyAlignment="1" applyProtection="1">
      <alignment vertical="center" wrapText="1"/>
    </xf>
    <xf numFmtId="0" fontId="6" fillId="0" borderId="0" xfId="0" applyFont="1" applyProtection="1"/>
    <xf numFmtId="0" fontId="6" fillId="0" borderId="0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31" fillId="0" borderId="3" xfId="1" applyFont="1" applyBorder="1" applyAlignment="1" applyProtection="1">
      <alignment horizontal="center" vertical="center" wrapText="1"/>
    </xf>
    <xf numFmtId="0" fontId="20" fillId="0" borderId="3" xfId="1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right" vertical="center"/>
      <protection hidden="1"/>
    </xf>
    <xf numFmtId="0" fontId="3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2" fillId="3" borderId="3" xfId="0" applyFont="1" applyFill="1" applyBorder="1" applyAlignment="1" applyProtection="1">
      <alignment horizontal="right" vertical="center" wrapText="1"/>
      <protection hidden="1"/>
    </xf>
    <xf numFmtId="0" fontId="30" fillId="3" borderId="3" xfId="0" applyFont="1" applyFill="1" applyBorder="1" applyAlignment="1" applyProtection="1">
      <alignment horizontal="right" vertical="center" wrapText="1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9" xfId="0" applyFont="1" applyFill="1" applyBorder="1" applyAlignment="1" applyProtection="1">
      <alignment horizontal="center" vertical="center" wrapText="1"/>
      <protection hidden="1"/>
    </xf>
    <xf numFmtId="0" fontId="22" fillId="3" borderId="3" xfId="0" applyFont="1" applyFill="1" applyBorder="1" applyAlignment="1" applyProtection="1">
      <alignment horizontal="center" vertical="center" wrapText="1"/>
      <protection hidden="1"/>
    </xf>
    <xf numFmtId="0" fontId="22" fillId="3" borderId="10" xfId="0" applyFont="1" applyFill="1" applyBorder="1" applyAlignment="1" applyProtection="1">
      <alignment horizontal="center" vertical="center" wrapText="1"/>
      <protection hidden="1"/>
    </xf>
    <xf numFmtId="0" fontId="22" fillId="3" borderId="11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0" xfId="2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20" fontId="7" fillId="0" borderId="0" xfId="0" applyNumberFormat="1" applyFont="1" applyFill="1" applyAlignment="1" applyProtection="1">
      <alignment horizontal="left"/>
    </xf>
    <xf numFmtId="0" fontId="35" fillId="0" borderId="0" xfId="1" applyFont="1" applyFill="1" applyBorder="1" applyAlignment="1" applyProtection="1">
      <alignment horizontal="center" vertical="center"/>
      <protection hidden="1"/>
    </xf>
    <xf numFmtId="0" fontId="37" fillId="0" borderId="0" xfId="1" applyFont="1" applyBorder="1" applyAlignment="1" applyProtection="1">
      <alignment vertical="center" wrapText="1"/>
      <protection hidden="1"/>
    </xf>
    <xf numFmtId="0" fontId="38" fillId="0" borderId="0" xfId="1" applyFont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1" applyFont="1" applyBorder="1" applyAlignment="1" applyProtection="1">
      <alignment horizontal="center" vertical="center"/>
      <protection hidden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41" fillId="0" borderId="0" xfId="1" applyFont="1" applyFill="1" applyBorder="1" applyAlignment="1">
      <alignment vertical="center"/>
    </xf>
    <xf numFmtId="0" fontId="40" fillId="0" borderId="15" xfId="1" applyFont="1" applyBorder="1" applyAlignment="1" applyProtection="1">
      <alignment horizontal="right" vertical="center"/>
    </xf>
    <xf numFmtId="0" fontId="40" fillId="0" borderId="0" xfId="1" applyFont="1" applyBorder="1" applyAlignment="1" applyProtection="1">
      <alignment horizontal="right"/>
      <protection hidden="1"/>
    </xf>
    <xf numFmtId="0" fontId="42" fillId="0" borderId="0" xfId="2" applyFont="1" applyAlignment="1" applyProtection="1">
      <alignment horizontal="center" vertical="center" wrapText="1"/>
    </xf>
    <xf numFmtId="0" fontId="44" fillId="0" borderId="3" xfId="1" applyFont="1" applyBorder="1" applyAlignment="1" applyProtection="1">
      <alignment horizontal="center" vertical="center" wrapText="1"/>
      <protection hidden="1"/>
    </xf>
    <xf numFmtId="0" fontId="45" fillId="3" borderId="3" xfId="0" applyFont="1" applyFill="1" applyBorder="1" applyAlignment="1" applyProtection="1">
      <alignment horizontal="right" vertical="center" wrapText="1"/>
      <protection hidden="1"/>
    </xf>
    <xf numFmtId="0" fontId="46" fillId="0" borderId="3" xfId="1" applyFont="1" applyBorder="1" applyAlignment="1" applyProtection="1">
      <alignment horizontal="center" vertical="center" wrapText="1"/>
      <protection hidden="1"/>
    </xf>
    <xf numFmtId="0" fontId="47" fillId="3" borderId="3" xfId="0" applyFont="1" applyFill="1" applyBorder="1" applyAlignment="1" applyProtection="1">
      <alignment horizontal="right" vertical="center" wrapText="1"/>
      <protection hidden="1"/>
    </xf>
    <xf numFmtId="0" fontId="48" fillId="0" borderId="3" xfId="1" applyFont="1" applyBorder="1" applyAlignment="1" applyProtection="1">
      <alignment horizontal="center" vertical="center" wrapText="1"/>
    </xf>
    <xf numFmtId="0" fontId="49" fillId="0" borderId="3" xfId="1" applyFont="1" applyBorder="1" applyAlignment="1" applyProtection="1">
      <alignment horizontal="right" vertical="center" wrapText="1"/>
      <protection hidden="1"/>
    </xf>
    <xf numFmtId="0" fontId="49" fillId="0" borderId="3" xfId="1" applyFont="1" applyBorder="1" applyAlignment="1" applyProtection="1">
      <alignment horizontal="center" vertical="center" wrapText="1"/>
    </xf>
    <xf numFmtId="0" fontId="50" fillId="0" borderId="3" xfId="1" applyFont="1" applyBorder="1" applyAlignment="1" applyProtection="1">
      <alignment horizontal="right" vertical="center"/>
      <protection hidden="1"/>
    </xf>
    <xf numFmtId="0" fontId="42" fillId="0" borderId="0" xfId="2" applyFont="1" applyAlignment="1" applyProtection="1">
      <alignment vertical="center" wrapText="1"/>
    </xf>
    <xf numFmtId="0" fontId="40" fillId="0" borderId="0" xfId="1" applyFont="1" applyBorder="1" applyAlignment="1" applyProtection="1">
      <alignment horizontal="right" vertical="center"/>
      <protection hidden="1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 hidden="1"/>
    </xf>
    <xf numFmtId="0" fontId="28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0" fillId="0" borderId="3" xfId="1" applyFont="1" applyBorder="1" applyAlignment="1" applyProtection="1">
      <alignment horizontal="center" vertical="center" wrapText="1"/>
      <protection hidden="1"/>
    </xf>
    <xf numFmtId="0" fontId="43" fillId="0" borderId="0" xfId="1" applyFont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 applyProtection="1">
      <alignment horizontal="center" vertical="center" wrapText="1"/>
    </xf>
    <xf numFmtId="0" fontId="13" fillId="4" borderId="18" xfId="1" applyFont="1" applyFill="1" applyBorder="1" applyAlignment="1" applyProtection="1">
      <alignment horizontal="right" vertical="center" wrapText="1"/>
      <protection hidden="1"/>
    </xf>
    <xf numFmtId="164" fontId="13" fillId="0" borderId="19" xfId="1" applyNumberFormat="1" applyFont="1" applyFill="1" applyBorder="1" applyAlignment="1" applyProtection="1">
      <alignment horizontal="left" vertical="center"/>
      <protection hidden="1"/>
    </xf>
    <xf numFmtId="0" fontId="13" fillId="5" borderId="18" xfId="0" applyFont="1" applyFill="1" applyBorder="1" applyAlignment="1">
      <alignment horizontal="right" vertical="center" wrapText="1"/>
    </xf>
    <xf numFmtId="164" fontId="13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54" fillId="0" borderId="21" xfId="1" applyFont="1" applyFill="1" applyBorder="1" applyAlignment="1" applyProtection="1">
      <alignment horizontal="right" vertical="center" wrapText="1"/>
      <protection hidden="1"/>
    </xf>
    <xf numFmtId="0" fontId="55" fillId="0" borderId="22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20" fillId="0" borderId="24" xfId="1" applyFont="1" applyBorder="1" applyAlignment="1" applyProtection="1">
      <alignment horizontal="center"/>
      <protection hidden="1"/>
    </xf>
    <xf numFmtId="0" fontId="20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vertical="center" wrapText="1"/>
    </xf>
    <xf numFmtId="0" fontId="10" fillId="0" borderId="0" xfId="2" applyFont="1" applyFill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 wrapText="1"/>
    </xf>
    <xf numFmtId="0" fontId="22" fillId="3" borderId="12" xfId="0" applyFont="1" applyFill="1" applyBorder="1" applyAlignment="1" applyProtection="1">
      <alignment horizontal="center" vertical="center" wrapText="1"/>
      <protection locked="0" hidden="1"/>
    </xf>
    <xf numFmtId="0" fontId="3" fillId="0" borderId="0" xfId="1" applyFont="1" applyBorder="1" applyAlignment="1" applyProtection="1">
      <alignment horizontal="right" vertical="center" wrapText="1"/>
      <protection hidden="1"/>
    </xf>
    <xf numFmtId="0" fontId="22" fillId="0" borderId="24" xfId="0" applyFont="1" applyFill="1" applyBorder="1" applyAlignment="1" applyProtection="1">
      <alignment horizontal="center" vertical="center" wrapText="1"/>
      <protection hidden="1"/>
    </xf>
    <xf numFmtId="0" fontId="2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1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  <protection hidden="1"/>
    </xf>
    <xf numFmtId="0" fontId="57" fillId="0" borderId="0" xfId="1" applyFont="1" applyBorder="1" applyAlignment="1" applyProtection="1">
      <alignment horizontal="center" vertical="center"/>
    </xf>
    <xf numFmtId="9" fontId="57" fillId="0" borderId="0" xfId="1" applyNumberFormat="1" applyFont="1" applyBorder="1" applyAlignment="1" applyProtection="1">
      <alignment horizontal="center" vertical="center"/>
      <protection hidden="1"/>
    </xf>
    <xf numFmtId="0" fontId="57" fillId="0" borderId="16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/>
      <protection hidden="1"/>
    </xf>
    <xf numFmtId="0" fontId="57" fillId="0" borderId="17" xfId="1" applyFont="1" applyBorder="1" applyAlignment="1" applyProtection="1">
      <alignment horizontal="center" vertical="center"/>
    </xf>
    <xf numFmtId="9" fontId="57" fillId="0" borderId="17" xfId="1" applyNumberFormat="1" applyFont="1" applyBorder="1" applyAlignment="1" applyProtection="1">
      <alignment horizontal="center" vertical="center" wrapText="1"/>
      <protection hidden="1"/>
    </xf>
    <xf numFmtId="0" fontId="47" fillId="0" borderId="3" xfId="1" applyFont="1" applyBorder="1" applyAlignment="1" applyProtection="1">
      <alignment horizontal="center" vertical="center" wrapText="1"/>
      <protection hidden="1"/>
    </xf>
    <xf numFmtId="165" fontId="50" fillId="0" borderId="3" xfId="1" applyNumberFormat="1" applyFont="1" applyBorder="1" applyAlignment="1" applyProtection="1">
      <alignment horizontal="center" vertical="center" wrapText="1"/>
      <protection hidden="1"/>
    </xf>
    <xf numFmtId="0" fontId="58" fillId="0" borderId="30" xfId="1" applyFont="1" applyBorder="1" applyAlignment="1" applyProtection="1">
      <alignment horizontal="center" wrapText="1"/>
      <protection hidden="1"/>
    </xf>
    <xf numFmtId="0" fontId="41" fillId="0" borderId="0" xfId="1" applyFont="1" applyFill="1" applyBorder="1" applyAlignment="1" applyProtection="1">
      <alignment horizontal="left" vertical="center"/>
      <protection hidden="1"/>
    </xf>
    <xf numFmtId="0" fontId="41" fillId="0" borderId="0" xfId="1" applyFont="1" applyBorder="1" applyAlignment="1" applyProtection="1">
      <alignment horizontal="left" vertical="center"/>
      <protection hidden="1"/>
    </xf>
    <xf numFmtId="0" fontId="20" fillId="0" borderId="0" xfId="1" applyFont="1" applyBorder="1" applyAlignment="1" applyProtection="1">
      <alignment horizontal="left"/>
      <protection hidden="1"/>
    </xf>
    <xf numFmtId="0" fontId="36" fillId="0" borderId="0" xfId="1" applyFont="1" applyFill="1" applyBorder="1" applyAlignment="1" applyProtection="1">
      <alignment horizontal="left" vertical="center"/>
      <protection hidden="1"/>
    </xf>
    <xf numFmtId="0" fontId="38" fillId="0" borderId="0" xfId="1" applyFont="1" applyFill="1" applyBorder="1" applyAlignment="1" applyProtection="1">
      <alignment horizontal="left" vertical="center"/>
    </xf>
    <xf numFmtId="9" fontId="59" fillId="0" borderId="0" xfId="1" applyNumberFormat="1" applyFont="1" applyBorder="1" applyAlignment="1" applyProtection="1">
      <alignment horizontal="left" vertical="center"/>
    </xf>
    <xf numFmtId="0" fontId="60" fillId="0" borderId="0" xfId="1" applyFont="1" applyBorder="1" applyAlignment="1" applyProtection="1">
      <alignment horizontal="center" vertical="center"/>
    </xf>
    <xf numFmtId="9" fontId="40" fillId="0" borderId="0" xfId="1" applyNumberFormat="1" applyFont="1" applyBorder="1" applyAlignment="1" applyProtection="1">
      <alignment horizontal="center" vertical="center"/>
    </xf>
    <xf numFmtId="0" fontId="60" fillId="0" borderId="16" xfId="1" applyFont="1" applyBorder="1" applyAlignment="1" applyProtection="1">
      <alignment horizontal="center" vertical="center"/>
    </xf>
    <xf numFmtId="9" fontId="40" fillId="0" borderId="16" xfId="1" applyNumberFormat="1" applyFont="1" applyBorder="1" applyAlignment="1" applyProtection="1">
      <alignment horizontal="center" vertical="center"/>
    </xf>
    <xf numFmtId="0" fontId="61" fillId="0" borderId="17" xfId="1" applyFont="1" applyBorder="1" applyAlignment="1" applyProtection="1">
      <alignment horizontal="center" vertical="center"/>
    </xf>
    <xf numFmtId="9" fontId="61" fillId="0" borderId="17" xfId="1" applyNumberFormat="1" applyFont="1" applyFill="1" applyBorder="1" applyAlignment="1" applyProtection="1">
      <alignment horizontal="center" vertical="center"/>
    </xf>
    <xf numFmtId="0" fontId="57" fillId="0" borderId="0" xfId="1" applyFont="1" applyFill="1" applyBorder="1" applyAlignment="1" applyProtection="1">
      <alignment horizontal="center" vertical="center"/>
      <protection hidden="1"/>
    </xf>
    <xf numFmtId="0" fontId="60" fillId="0" borderId="28" xfId="1" applyFont="1" applyBorder="1" applyAlignment="1" applyProtection="1">
      <alignment horizontal="center" vertical="center"/>
    </xf>
    <xf numFmtId="9" fontId="62" fillId="0" borderId="0" xfId="1" applyNumberFormat="1" applyFont="1" applyBorder="1" applyAlignment="1" applyProtection="1">
      <alignment horizontal="left" vertical="center"/>
      <protection hidden="1"/>
    </xf>
    <xf numFmtId="0" fontId="63" fillId="6" borderId="5" xfId="1" applyFont="1" applyFill="1" applyBorder="1" applyAlignment="1" applyProtection="1">
      <alignment horizontal="center" vertical="center" wrapText="1"/>
      <protection hidden="1"/>
    </xf>
    <xf numFmtId="20" fontId="7" fillId="0" borderId="0" xfId="0" applyNumberFormat="1" applyFont="1" applyFill="1" applyAlignment="1" applyProtection="1">
      <alignment horizontal="center"/>
    </xf>
    <xf numFmtId="0" fontId="7" fillId="0" borderId="4" xfId="0" applyFont="1" applyFill="1" applyBorder="1" applyAlignment="1" applyProtection="1">
      <alignment horizontal="center" vertical="center" wrapText="1"/>
      <protection locked="0" hidden="1"/>
    </xf>
    <xf numFmtId="0" fontId="27" fillId="0" borderId="4" xfId="0" applyFont="1" applyFill="1" applyBorder="1" applyAlignment="1" applyProtection="1">
      <alignment horizontal="center" vertical="center" wrapText="1"/>
      <protection locked="0" hidden="1"/>
    </xf>
    <xf numFmtId="0" fontId="7" fillId="0" borderId="13" xfId="0" applyFont="1" applyFill="1" applyBorder="1" applyAlignment="1" applyProtection="1">
      <alignment horizontal="center" vertical="center" wrapText="1"/>
      <protection locked="0" hidden="1"/>
    </xf>
    <xf numFmtId="0" fontId="7" fillId="0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0" xfId="1" applyFont="1" applyBorder="1" applyAlignment="1" applyProtection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9" fillId="0" borderId="31" xfId="1" applyFont="1" applyBorder="1" applyAlignment="1" applyProtection="1">
      <alignment horizontal="center" vertical="top" wrapText="1"/>
      <protection hidden="1"/>
    </xf>
    <xf numFmtId="0" fontId="5" fillId="0" borderId="0" xfId="1" applyFont="1" applyBorder="1" applyAlignment="1" applyProtection="1">
      <alignment horizontal="center" vertical="center" wrapText="1"/>
    </xf>
    <xf numFmtId="0" fontId="56" fillId="0" borderId="0" xfId="2" applyFont="1" applyAlignment="1" applyProtection="1">
      <alignment horizontal="center" vertical="center" wrapText="1"/>
    </xf>
    <xf numFmtId="0" fontId="64" fillId="0" borderId="32" xfId="1" applyFont="1" applyBorder="1" applyAlignment="1" applyProtection="1">
      <alignment horizontal="center" vertical="center" wrapText="1"/>
      <protection hidden="1"/>
    </xf>
    <xf numFmtId="0" fontId="64" fillId="0" borderId="33" xfId="1" applyFont="1" applyBorder="1" applyAlignment="1" applyProtection="1">
      <alignment horizontal="center" vertical="center" wrapText="1"/>
      <protection hidden="1"/>
    </xf>
    <xf numFmtId="0" fontId="64" fillId="0" borderId="34" xfId="1" applyFont="1" applyBorder="1" applyAlignment="1" applyProtection="1">
      <alignment horizontal="center" vertical="center" wrapText="1"/>
      <protection hidden="1"/>
    </xf>
    <xf numFmtId="0" fontId="53" fillId="2" borderId="6" xfId="1" applyFont="1" applyFill="1" applyBorder="1" applyAlignment="1" applyProtection="1">
      <alignment horizontal="center" vertical="center" wrapText="1"/>
      <protection locked="0"/>
    </xf>
    <xf numFmtId="0" fontId="53" fillId="2" borderId="7" xfId="1" applyFont="1" applyFill="1" applyBorder="1" applyAlignment="1" applyProtection="1">
      <alignment horizontal="center" vertical="center" wrapText="1"/>
      <protection locked="0"/>
    </xf>
    <xf numFmtId="0" fontId="53" fillId="2" borderId="8" xfId="1" applyFont="1" applyFill="1" applyBorder="1" applyAlignment="1" applyProtection="1">
      <alignment horizontal="center" vertical="center" wrapText="1"/>
      <protection locked="0"/>
    </xf>
    <xf numFmtId="0" fontId="37" fillId="0" borderId="25" xfId="1" applyFont="1" applyBorder="1" applyAlignment="1" applyProtection="1">
      <alignment horizontal="center" vertical="center" wrapText="1"/>
      <protection hidden="1"/>
    </xf>
    <xf numFmtId="0" fontId="37" fillId="0" borderId="24" xfId="1" applyFont="1" applyBorder="1" applyAlignment="1" applyProtection="1">
      <alignment horizontal="center" vertical="center" wrapText="1"/>
      <protection hidden="1"/>
    </xf>
    <xf numFmtId="0" fontId="37" fillId="0" borderId="13" xfId="1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</xf>
    <xf numFmtId="0" fontId="43" fillId="0" borderId="26" xfId="1" applyFont="1" applyBorder="1" applyAlignment="1" applyProtection="1">
      <alignment horizontal="center" wrapText="1"/>
      <protection hidden="1"/>
    </xf>
    <xf numFmtId="0" fontId="43" fillId="0" borderId="0" xfId="1" applyFont="1" applyBorder="1" applyAlignment="1" applyProtection="1">
      <alignment horizontal="center" wrapText="1"/>
      <protection hidden="1"/>
    </xf>
    <xf numFmtId="0" fontId="43" fillId="0" borderId="27" xfId="1" applyFont="1" applyBorder="1" applyAlignment="1" applyProtection="1">
      <alignment horizontal="center" wrapText="1"/>
      <protection hidden="1"/>
    </xf>
    <xf numFmtId="0" fontId="43" fillId="0" borderId="28" xfId="1" applyFont="1" applyBorder="1" applyAlignment="1" applyProtection="1">
      <alignment horizontal="center" wrapText="1"/>
      <protection hidden="1"/>
    </xf>
    <xf numFmtId="0" fontId="43" fillId="0" borderId="16" xfId="1" applyFont="1" applyBorder="1" applyAlignment="1" applyProtection="1">
      <alignment horizontal="center" wrapText="1"/>
      <protection hidden="1"/>
    </xf>
    <xf numFmtId="0" fontId="43" fillId="0" borderId="29" xfId="1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vertical="center"/>
    </xf>
    <xf numFmtId="0" fontId="10" fillId="4" borderId="0" xfId="2" applyFont="1" applyFill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25" fillId="0" borderId="0" xfId="4" applyFont="1" applyFill="1" applyAlignment="1">
      <alignment vertical="center"/>
    </xf>
    <xf numFmtId="0" fontId="13" fillId="4" borderId="3" xfId="1" applyFont="1" applyFill="1" applyBorder="1" applyAlignment="1" applyProtection="1">
      <alignment horizontal="center" vertical="center" wrapText="1"/>
      <protection hidden="1"/>
    </xf>
  </cellXfs>
  <cellStyles count="6">
    <cellStyle name="Excel Built-in Normal" xfId="1"/>
    <cellStyle name="Hyperlink" xfId="2" builtinId="8"/>
    <cellStyle name="Standard" xfId="0" builtinId="0"/>
    <cellStyle name="Standard 2" xfId="3"/>
    <cellStyle name="Standard 3 2" xfId="4"/>
    <cellStyle name="Standard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dbu-bowling.com/index.php?id=83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2440499</xdr:colOff>
      <xdr:row>97</xdr:row>
      <xdr:rowOff>372533</xdr:rowOff>
    </xdr:from>
    <xdr:to>
      <xdr:col>5</xdr:col>
      <xdr:colOff>768237</xdr:colOff>
      <xdr:row>98</xdr:row>
      <xdr:rowOff>64655</xdr:rowOff>
    </xdr:to>
    <xdr:sp macro="" textlink="">
      <xdr:nvSpPr>
        <xdr:cNvPr id="4" name="Pfeil nach links 3">
          <a:hlinkClick xmlns:r="http://schemas.openxmlformats.org/officeDocument/2006/relationships" r:id="rId1"/>
        </xdr:cNvPr>
        <xdr:cNvSpPr/>
      </xdr:nvSpPr>
      <xdr:spPr bwMode="auto">
        <a:xfrm>
          <a:off x="7298249" y="20327408"/>
          <a:ext cx="1042363" cy="187422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 b="1" i="0"/>
        </a:p>
      </xdr:txBody>
    </xdr:sp>
    <xdr:clientData/>
  </xdr:twoCellAnchor>
  <xdr:twoCellAnchor editAs="oneCell">
    <xdr:from>
      <xdr:col>4</xdr:col>
      <xdr:colOff>2196711</xdr:colOff>
      <xdr:row>97</xdr:row>
      <xdr:rowOff>400073</xdr:rowOff>
    </xdr:from>
    <xdr:to>
      <xdr:col>4</xdr:col>
      <xdr:colOff>2549514</xdr:colOff>
      <xdr:row>98</xdr:row>
      <xdr:rowOff>457200</xdr:rowOff>
    </xdr:to>
    <xdr:pic>
      <xdr:nvPicPr>
        <xdr:cNvPr id="1084" name="Picture 60" descr="C:\Users\B1\AppData\Local\Microsoft\Windows\Temporary Internet Files\Content.IE5\WFRT2WDU\the-mouse-cursor-3184905_960_72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61417"/>
        <a:stretch>
          <a:fillRect/>
        </a:stretch>
      </xdr:blipFill>
      <xdr:spPr bwMode="auto">
        <a:xfrm>
          <a:off x="7054461" y="20354948"/>
          <a:ext cx="352803" cy="552427"/>
        </a:xfrm>
        <a:prstGeom prst="rect">
          <a:avLst/>
        </a:prstGeom>
        <a:noFill/>
      </xdr:spPr>
    </xdr:pic>
    <xdr:clientData/>
  </xdr:twoCellAnchor>
  <xdr:twoCellAnchor>
    <xdr:from>
      <xdr:col>4</xdr:col>
      <xdr:colOff>1181100</xdr:colOff>
      <xdr:row>97</xdr:row>
      <xdr:rowOff>381000</xdr:rowOff>
    </xdr:from>
    <xdr:to>
      <xdr:col>4</xdr:col>
      <xdr:colOff>2223463</xdr:colOff>
      <xdr:row>98</xdr:row>
      <xdr:rowOff>66675</xdr:rowOff>
    </xdr:to>
    <xdr:sp macro="" textlink="">
      <xdr:nvSpPr>
        <xdr:cNvPr id="8" name="Pfeil nach links 7">
          <a:hlinkClick xmlns:r="http://schemas.openxmlformats.org/officeDocument/2006/relationships" r:id="rId1"/>
        </xdr:cNvPr>
        <xdr:cNvSpPr/>
      </xdr:nvSpPr>
      <xdr:spPr bwMode="auto">
        <a:xfrm rot="10800000">
          <a:off x="6038850" y="20335875"/>
          <a:ext cx="1042363" cy="180975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 b="1" i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bu-bowling.com/index.php?id=8322" TargetMode="External"/><Relationship Id="rId1" Type="http://schemas.openxmlformats.org/officeDocument/2006/relationships/hyperlink" Target="mailto:ranglistenwart@bowling-suedbaden-online.de;%20kassenwart@bowling-suedbaden-online.de;%20sportwart@bowling-suedbaden-online.de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6"/>
  <sheetViews>
    <sheetView showGridLines="0" tabSelected="1" zoomScaleNormal="100" workbookViewId="0">
      <selection activeCell="C4" sqref="C4:I4"/>
    </sheetView>
  </sheetViews>
  <sheetFormatPr baseColWidth="10" defaultRowHeight="12.75"/>
  <cols>
    <col min="1" max="1" width="4.7109375" style="18" customWidth="1"/>
    <col min="2" max="2" width="28.140625" style="18" customWidth="1"/>
    <col min="3" max="4" width="20" style="18" customWidth="1"/>
    <col min="5" max="5" width="40.7109375" style="18" customWidth="1"/>
    <col min="6" max="6" width="27.140625" style="18" customWidth="1"/>
    <col min="7" max="7" width="30.7109375" style="35" customWidth="1"/>
    <col min="8" max="8" width="36.28515625" style="24" customWidth="1"/>
    <col min="9" max="9" width="10.5703125" style="24" customWidth="1"/>
    <col min="10" max="14" width="15.7109375" style="18" customWidth="1"/>
    <col min="15" max="15" width="16" style="18" customWidth="1"/>
    <col min="16" max="16" width="11.42578125" style="18" customWidth="1"/>
    <col min="17" max="16384" width="11.42578125" style="18"/>
  </cols>
  <sheetData>
    <row r="1" spans="1:21" ht="18" customHeight="1" thickBot="1"/>
    <row r="2" spans="1:21" s="8" customFormat="1" ht="44.25" customHeight="1" thickTop="1" thickBot="1">
      <c r="B2" s="142" t="s">
        <v>270</v>
      </c>
      <c r="C2" s="143"/>
      <c r="D2" s="143"/>
      <c r="E2" s="143"/>
      <c r="F2" s="143"/>
      <c r="G2" s="143"/>
      <c r="H2" s="143"/>
      <c r="I2" s="144"/>
      <c r="J2" s="27"/>
      <c r="K2" s="27"/>
      <c r="L2" s="27"/>
      <c r="M2" s="27"/>
      <c r="N2" s="27"/>
      <c r="O2" s="45"/>
      <c r="P2" s="45"/>
      <c r="Q2" s="18"/>
    </row>
    <row r="3" spans="1:21" s="8" customFormat="1" ht="44.25" customHeight="1" thickTop="1" thickBot="1">
      <c r="A3" s="26"/>
      <c r="B3" s="139"/>
      <c r="C3" s="139"/>
      <c r="D3" s="139"/>
      <c r="E3" s="139"/>
      <c r="F3" s="139"/>
      <c r="G3" s="139"/>
      <c r="H3" s="139"/>
      <c r="I3" s="139"/>
      <c r="J3" s="26"/>
      <c r="K3" s="26"/>
      <c r="L3" s="26"/>
      <c r="M3" s="26"/>
      <c r="N3" s="26"/>
      <c r="O3" s="45"/>
      <c r="P3" s="45"/>
      <c r="Q3" s="18"/>
    </row>
    <row r="4" spans="1:21" s="8" customFormat="1" ht="33" customHeight="1" thickBot="1">
      <c r="B4" s="131" t="s">
        <v>271</v>
      </c>
      <c r="C4" s="145"/>
      <c r="D4" s="146"/>
      <c r="E4" s="146"/>
      <c r="F4" s="146"/>
      <c r="G4" s="146"/>
      <c r="H4" s="146"/>
      <c r="I4" s="147"/>
      <c r="J4" s="26"/>
      <c r="K4" s="45"/>
      <c r="L4" s="45"/>
      <c r="M4" s="18"/>
    </row>
    <row r="5" spans="1:21" s="8" customFormat="1" ht="20.25" customHeight="1">
      <c r="B5" s="10"/>
      <c r="C5" s="10"/>
      <c r="D5" s="10"/>
      <c r="E5" s="10"/>
      <c r="F5" s="10"/>
      <c r="G5" s="32"/>
      <c r="H5" s="11"/>
      <c r="I5" s="12"/>
    </row>
    <row r="6" spans="1:21" s="13" customFormat="1" ht="20.25" customHeight="1">
      <c r="D6" s="14"/>
      <c r="E6" s="14"/>
      <c r="F6" s="14"/>
      <c r="G6" s="33"/>
      <c r="H6" s="15"/>
    </row>
    <row r="7" spans="1:21" s="13" customFormat="1" ht="19.5" customHeight="1">
      <c r="B7" s="72" t="s">
        <v>53</v>
      </c>
      <c r="C7" s="69">
        <f>COUNTIFS(D30:D83,"=Seniorinnen A")</f>
        <v>0</v>
      </c>
      <c r="E7" s="89" t="s">
        <v>263</v>
      </c>
      <c r="F7" s="90">
        <v>43758</v>
      </c>
      <c r="G7" s="91" t="s">
        <v>264</v>
      </c>
      <c r="H7" s="92">
        <v>43765</v>
      </c>
      <c r="I7" s="60"/>
      <c r="J7" s="60"/>
    </row>
    <row r="8" spans="1:21" s="13" customFormat="1" ht="19.5" customHeight="1">
      <c r="B8" s="72" t="s">
        <v>12</v>
      </c>
      <c r="C8" s="69">
        <f>COUNTIFS(D30:D83,"=Seniorinnen B")</f>
        <v>0</v>
      </c>
      <c r="E8" s="93" t="s">
        <v>265</v>
      </c>
      <c r="F8" s="94">
        <f ca="1">DATEDIF(TODAY(),F7,"d")</f>
        <v>2</v>
      </c>
      <c r="G8" s="93" t="s">
        <v>265</v>
      </c>
      <c r="H8" s="95">
        <f ca="1">DATEDIF(TODAY(),H7,"d")</f>
        <v>9</v>
      </c>
      <c r="I8" s="87"/>
    </row>
    <row r="9" spans="1:21" s="13" customFormat="1" ht="19.5" customHeight="1">
      <c r="B9" s="72" t="s">
        <v>44</v>
      </c>
      <c r="C9" s="69">
        <f>COUNTIFS(D30:D83,"=Seniorinnen C")</f>
        <v>0</v>
      </c>
      <c r="E9" s="96"/>
      <c r="F9" s="96"/>
      <c r="G9" s="96"/>
      <c r="H9" s="96"/>
      <c r="I9" s="87"/>
    </row>
    <row r="10" spans="1:21" s="13" customFormat="1" ht="19.5" customHeight="1">
      <c r="B10" s="72" t="s">
        <v>16</v>
      </c>
      <c r="C10" s="69">
        <f>COUNTIFS(D30:D83,"=Senioren A")</f>
        <v>0</v>
      </c>
      <c r="E10" s="148" t="s">
        <v>239</v>
      </c>
      <c r="F10" s="149"/>
      <c r="G10" s="149"/>
      <c r="H10" s="150"/>
      <c r="I10" s="63"/>
    </row>
    <row r="11" spans="1:21" s="13" customFormat="1" ht="19.5" customHeight="1">
      <c r="B11" s="72" t="s">
        <v>32</v>
      </c>
      <c r="C11" s="69">
        <f>COUNTIFS(D30:D83,"=Senioren B")</f>
        <v>0</v>
      </c>
      <c r="E11" s="152" t="s">
        <v>256</v>
      </c>
      <c r="F11" s="153"/>
      <c r="G11" s="153"/>
      <c r="H11" s="154"/>
    </row>
    <row r="12" spans="1:21" s="13" customFormat="1" ht="19.5" customHeight="1">
      <c r="B12" s="72" t="s">
        <v>40</v>
      </c>
      <c r="C12" s="69">
        <f>COUNTIFS(D30:D83,"=Senioren C")</f>
        <v>0</v>
      </c>
      <c r="E12" s="155"/>
      <c r="F12" s="156"/>
      <c r="G12" s="156"/>
      <c r="H12" s="157"/>
      <c r="U12" s="34"/>
    </row>
    <row r="13" spans="1:21" s="13" customFormat="1" ht="19.5" customHeight="1">
      <c r="B13" s="70" t="s">
        <v>247</v>
      </c>
      <c r="C13" s="71">
        <f>COUNTIFS(D30:D83,"=Junioren weiblich")</f>
        <v>0</v>
      </c>
      <c r="E13" s="64"/>
      <c r="F13" s="65"/>
      <c r="G13" s="64"/>
      <c r="H13" s="116" t="s">
        <v>238</v>
      </c>
      <c r="U13" s="34"/>
    </row>
    <row r="14" spans="1:21" s="13" customFormat="1" ht="19.5" customHeight="1">
      <c r="B14" s="70" t="s">
        <v>210</v>
      </c>
      <c r="C14" s="71">
        <f>COUNTIFS(D30:D83,"=Jugend A weiblich")</f>
        <v>0</v>
      </c>
      <c r="D14" s="78" t="s">
        <v>258</v>
      </c>
      <c r="E14" s="106" t="s">
        <v>240</v>
      </c>
      <c r="F14" s="107">
        <f>F21+M47</f>
        <v>0</v>
      </c>
      <c r="G14" s="108" t="e">
        <f>F14*1/F16</f>
        <v>#DIV/0!</v>
      </c>
      <c r="H14" s="130">
        <v>0.5</v>
      </c>
      <c r="U14" s="34"/>
    </row>
    <row r="15" spans="1:21" s="13" customFormat="1" ht="19.5" customHeight="1">
      <c r="B15" s="70" t="s">
        <v>248</v>
      </c>
      <c r="C15" s="71">
        <f>COUNTIFS(D30:D83,"=Jugend B weiblich")</f>
        <v>0</v>
      </c>
      <c r="D15" s="78" t="s">
        <v>259</v>
      </c>
      <c r="E15" s="106" t="s">
        <v>241</v>
      </c>
      <c r="F15" s="109">
        <f>F25+M48</f>
        <v>0</v>
      </c>
      <c r="G15" s="108" t="e">
        <f>F15*1/F16</f>
        <v>#DIV/0!</v>
      </c>
      <c r="H15" s="130">
        <v>0.5</v>
      </c>
      <c r="U15" s="34"/>
    </row>
    <row r="16" spans="1:21" s="13" customFormat="1" ht="19.5" customHeight="1" thickBot="1">
      <c r="B16" s="70" t="s">
        <v>249</v>
      </c>
      <c r="C16" s="71">
        <f>COUNTIFS(D30:D83,"=Jugend C weiblich")</f>
        <v>0</v>
      </c>
      <c r="E16" s="110"/>
      <c r="F16" s="111">
        <f>F21+F25</f>
        <v>0</v>
      </c>
      <c r="G16" s="112" t="e">
        <f>SUM(G14:G15)</f>
        <v>#DIV/0!</v>
      </c>
      <c r="H16" s="117"/>
    </row>
    <row r="17" spans="2:15" s="13" customFormat="1" ht="19.5" customHeight="1" thickTop="1">
      <c r="B17" s="70" t="s">
        <v>250</v>
      </c>
      <c r="C17" s="71">
        <f>COUNTIFS(D30:D83,"=Junioren")</f>
        <v>0</v>
      </c>
      <c r="H17" s="118"/>
    </row>
    <row r="18" spans="2:15" s="13" customFormat="1" ht="19.5" customHeight="1">
      <c r="B18" s="70" t="s">
        <v>46</v>
      </c>
      <c r="C18" s="71">
        <f>COUNTIFS(D30:D83,"=Jugend A männlich")</f>
        <v>0</v>
      </c>
      <c r="E18" s="59"/>
      <c r="F18" s="59"/>
      <c r="G18" s="59"/>
      <c r="H18" s="119" t="s">
        <v>238</v>
      </c>
    </row>
    <row r="19" spans="2:15" s="13" customFormat="1" ht="19.5" customHeight="1">
      <c r="B19" s="70" t="s">
        <v>118</v>
      </c>
      <c r="C19" s="71">
        <f>COUNTIFS(D30:D83,"=Jugend B männlich")</f>
        <v>0</v>
      </c>
      <c r="D19" s="67" t="s">
        <v>252</v>
      </c>
      <c r="E19" s="50" t="s">
        <v>242</v>
      </c>
      <c r="F19" s="122">
        <f>COUNTIFS(F31:F83,"=08:45 / 09.11.2019 / Samstag")</f>
        <v>0</v>
      </c>
      <c r="G19" s="123" t="e">
        <f>F19*0.5/F21</f>
        <v>#DIV/0!</v>
      </c>
      <c r="H19" s="121">
        <v>0.25</v>
      </c>
      <c r="J19" s="42"/>
      <c r="K19" s="42"/>
      <c r="L19" s="42"/>
      <c r="M19" s="42"/>
      <c r="N19" s="42"/>
      <c r="O19" s="42"/>
    </row>
    <row r="20" spans="2:15" s="13" customFormat="1" ht="19.5" customHeight="1">
      <c r="B20" s="70" t="s">
        <v>251</v>
      </c>
      <c r="C20" s="71">
        <f>COUNTIFS(D30:D83,"=Jugend C männlich")</f>
        <v>0</v>
      </c>
      <c r="D20" s="67" t="s">
        <v>253</v>
      </c>
      <c r="E20" s="50" t="s">
        <v>243</v>
      </c>
      <c r="F20" s="124">
        <f>COUNTIFS(F31:F83,"=12:45 / 09.11.2019 / Samstag")</f>
        <v>0</v>
      </c>
      <c r="G20" s="125" t="e">
        <f>F20*0.5/F21</f>
        <v>#DIV/0!</v>
      </c>
      <c r="H20" s="121">
        <v>0.25</v>
      </c>
    </row>
    <row r="21" spans="2:15" s="13" customFormat="1" ht="19.5" customHeight="1" thickBot="1">
      <c r="B21" s="46" t="s">
        <v>246</v>
      </c>
      <c r="C21" s="69">
        <f>COUNTIFS(D30:D83,"=Versehrte Damen")</f>
        <v>0</v>
      </c>
      <c r="E21" s="61"/>
      <c r="F21" s="126">
        <f>F19+F20</f>
        <v>0</v>
      </c>
      <c r="G21" s="127" t="e">
        <f>SUM(G19:G20)</f>
        <v>#DIV/0!</v>
      </c>
      <c r="H21" s="120"/>
    </row>
    <row r="22" spans="2:15" s="13" customFormat="1" ht="19.5" customHeight="1" thickTop="1">
      <c r="B22" s="46" t="s">
        <v>245</v>
      </c>
      <c r="C22" s="69">
        <f>COUNTIFS(D30:D83,"=Versehrte 1 Herren")</f>
        <v>0</v>
      </c>
      <c r="E22" s="59"/>
      <c r="F22" s="128"/>
      <c r="G22" s="128"/>
      <c r="H22" s="119" t="s">
        <v>238</v>
      </c>
    </row>
    <row r="23" spans="2:15" s="13" customFormat="1" ht="19.5" customHeight="1">
      <c r="B23" s="46" t="s">
        <v>244</v>
      </c>
      <c r="C23" s="69">
        <f>COUNTIFS(D30:D83,"=Versehrte 2 Herren")</f>
        <v>0</v>
      </c>
      <c r="D23" s="67" t="s">
        <v>254</v>
      </c>
      <c r="E23" s="50" t="s">
        <v>234</v>
      </c>
      <c r="F23" s="122">
        <f>COUNTIFS(F31:F83,"=08:45 / 10.11.2019 / Sonntag")</f>
        <v>0</v>
      </c>
      <c r="G23" s="123" t="e">
        <f>F23*0.5/F25</f>
        <v>#DIV/0!</v>
      </c>
      <c r="H23" s="121">
        <v>0.25</v>
      </c>
      <c r="I23" s="62"/>
    </row>
    <row r="24" spans="2:15" s="8" customFormat="1" ht="20.100000000000001" customHeight="1">
      <c r="B24" s="74" t="s">
        <v>229</v>
      </c>
      <c r="C24" s="75">
        <f>SUM(C7:C23)</f>
        <v>0</v>
      </c>
      <c r="D24" s="66" t="s">
        <v>255</v>
      </c>
      <c r="E24" s="50" t="s">
        <v>235</v>
      </c>
      <c r="F24" s="129">
        <f>COUNTIFS(F31:F83,"=12:45 / 10.11.2019 / Sonntag")</f>
        <v>0</v>
      </c>
      <c r="G24" s="125" t="e">
        <f>F24*0.5/F25</f>
        <v>#DIV/0!</v>
      </c>
      <c r="H24" s="121">
        <v>0.25</v>
      </c>
    </row>
    <row r="25" spans="2:15" s="8" customFormat="1" ht="20.100000000000001" customHeight="1" thickBot="1">
      <c r="B25" s="76" t="s">
        <v>257</v>
      </c>
      <c r="C25" s="73">
        <f>SUM(C7:C12)+SUM(C21:C23)</f>
        <v>0</v>
      </c>
      <c r="D25" s="43"/>
      <c r="E25" s="61"/>
      <c r="F25" s="126">
        <f>F23+F24</f>
        <v>0</v>
      </c>
      <c r="G25" s="127" t="e">
        <f>SUM(G23:G24)</f>
        <v>#DIV/0!</v>
      </c>
      <c r="H25" s="13"/>
    </row>
    <row r="26" spans="2:15" s="8" customFormat="1" ht="20.100000000000001" customHeight="1" thickTop="1">
      <c r="B26" s="47" t="s">
        <v>266</v>
      </c>
      <c r="C26" s="40">
        <f>C27-C24</f>
        <v>0</v>
      </c>
      <c r="D26" s="43"/>
      <c r="G26" s="31"/>
      <c r="H26" s="9"/>
    </row>
    <row r="27" spans="2:15" s="8" customFormat="1" ht="38.25" customHeight="1">
      <c r="B27" s="102" t="s">
        <v>267</v>
      </c>
      <c r="C27" s="44">
        <f>COUNTA(B31:B83)-25</f>
        <v>0</v>
      </c>
      <c r="G27" s="31"/>
    </row>
    <row r="28" spans="2:15" s="8" customFormat="1" ht="38.25" customHeight="1">
      <c r="B28" s="113" t="s">
        <v>268</v>
      </c>
      <c r="C28" s="114">
        <f>C25*15</f>
        <v>0</v>
      </c>
      <c r="G28" s="31"/>
    </row>
    <row r="29" spans="2:15" s="8" customFormat="1" ht="12" customHeight="1">
      <c r="G29" s="31"/>
    </row>
    <row r="30" spans="2:15" s="8" customFormat="1" ht="25.5" customHeight="1">
      <c r="B30" s="30" t="s">
        <v>2</v>
      </c>
      <c r="C30" s="30" t="s">
        <v>0</v>
      </c>
      <c r="D30" s="30" t="s">
        <v>1</v>
      </c>
      <c r="E30" s="38" t="s">
        <v>227</v>
      </c>
      <c r="F30" s="39" t="s">
        <v>233</v>
      </c>
      <c r="G30" s="84" t="s">
        <v>220</v>
      </c>
      <c r="H30" s="163" t="s">
        <v>285</v>
      </c>
      <c r="I30" s="86" t="s">
        <v>236</v>
      </c>
    </row>
    <row r="31" spans="2:15" s="8" customFormat="1" ht="19.5" customHeight="1">
      <c r="B31" s="16"/>
      <c r="C31" s="48" t="e">
        <f>DGET(B112:D357,C112,B30:B31)</f>
        <v>#NUM!</v>
      </c>
      <c r="D31" s="48" t="e">
        <f>DGET(B112:D357,D112,B30:B31)</f>
        <v>#NUM!</v>
      </c>
      <c r="E31" s="48" t="e">
        <f>DGET(C112:E357,E112,C30:C31)</f>
        <v>#VALUE!</v>
      </c>
      <c r="F31" s="17" t="s">
        <v>232</v>
      </c>
      <c r="G31" s="133" t="s">
        <v>232</v>
      </c>
      <c r="H31" s="82" t="s">
        <v>232</v>
      </c>
      <c r="I31" s="41">
        <f>COUNTIF(B30:B83,B31)</f>
        <v>0</v>
      </c>
    </row>
    <row r="32" spans="2:15" s="8" customFormat="1" ht="19.5" hidden="1" customHeight="1">
      <c r="B32" s="30" t="s">
        <v>2</v>
      </c>
      <c r="C32" s="30" t="s">
        <v>0</v>
      </c>
      <c r="D32" s="30" t="s">
        <v>1</v>
      </c>
      <c r="E32" s="38" t="s">
        <v>227</v>
      </c>
      <c r="F32" s="39" t="s">
        <v>233</v>
      </c>
      <c r="G32" s="134" t="s">
        <v>204</v>
      </c>
      <c r="H32" s="83"/>
      <c r="I32" s="41">
        <f>COUNTIF(B30:B77,B32)</f>
        <v>24</v>
      </c>
    </row>
    <row r="33" spans="2:9" s="8" customFormat="1" ht="19.5" customHeight="1">
      <c r="B33" s="16"/>
      <c r="C33" s="48" t="e">
        <f>DGET(B112:D357,C112,B32:B33)</f>
        <v>#NUM!</v>
      </c>
      <c r="D33" s="48" t="e">
        <f>DGET(B112:D357,D112,B32:B33)</f>
        <v>#NUM!</v>
      </c>
      <c r="E33" s="49" t="e">
        <f>DGET(C112:E357,E112,C32:C33)</f>
        <v>#VALUE!</v>
      </c>
      <c r="F33" s="17"/>
      <c r="G33" s="133"/>
      <c r="H33" s="82"/>
      <c r="I33" s="41">
        <f>COUNTIF(B30:B83,B33)</f>
        <v>0</v>
      </c>
    </row>
    <row r="34" spans="2:9" s="8" customFormat="1" ht="19.5" hidden="1" customHeight="1">
      <c r="B34" s="30" t="s">
        <v>2</v>
      </c>
      <c r="C34" s="30" t="s">
        <v>0</v>
      </c>
      <c r="D34" s="30" t="s">
        <v>1</v>
      </c>
      <c r="E34" s="38" t="s">
        <v>227</v>
      </c>
      <c r="F34" s="39" t="s">
        <v>233</v>
      </c>
      <c r="G34" s="134" t="s">
        <v>204</v>
      </c>
      <c r="H34" s="83"/>
      <c r="I34" s="41">
        <f>COUNTIF(B30:B77,B34)</f>
        <v>24</v>
      </c>
    </row>
    <row r="35" spans="2:9" s="8" customFormat="1" ht="19.5" customHeight="1">
      <c r="B35" s="16"/>
      <c r="C35" s="48" t="e">
        <f>DGET(B112:D357,C112,B34:B35)</f>
        <v>#NUM!</v>
      </c>
      <c r="D35" s="48" t="e">
        <f>DGET(B112:D357,D112,B34:B35)</f>
        <v>#NUM!</v>
      </c>
      <c r="E35" s="49" t="e">
        <f>DGET(C112:E357,E112,C34:C35)</f>
        <v>#VALUE!</v>
      </c>
      <c r="F35" s="17"/>
      <c r="G35" s="133"/>
      <c r="H35" s="82"/>
      <c r="I35" s="41">
        <f>COUNTIF(B30:B83,B35)</f>
        <v>0</v>
      </c>
    </row>
    <row r="36" spans="2:9" s="8" customFormat="1" ht="19.5" hidden="1" customHeight="1">
      <c r="B36" s="30" t="s">
        <v>2</v>
      </c>
      <c r="C36" s="30" t="s">
        <v>0</v>
      </c>
      <c r="D36" s="30" t="s">
        <v>1</v>
      </c>
      <c r="E36" s="38" t="s">
        <v>227</v>
      </c>
      <c r="F36" s="39" t="s">
        <v>233</v>
      </c>
      <c r="G36" s="134" t="s">
        <v>204</v>
      </c>
      <c r="H36" s="83"/>
      <c r="I36" s="41">
        <f>COUNTIF(B30:B77,B36)</f>
        <v>24</v>
      </c>
    </row>
    <row r="37" spans="2:9" s="8" customFormat="1" ht="19.5" customHeight="1">
      <c r="B37" s="16"/>
      <c r="C37" s="48" t="e">
        <f>DGET(B112:D357,C112,B36:B37)</f>
        <v>#NUM!</v>
      </c>
      <c r="D37" s="48" t="e">
        <f>DGET(B112:D357,D112,B36:B37)</f>
        <v>#NUM!</v>
      </c>
      <c r="E37" s="49" t="e">
        <f>DGET(C112:E357,E112,C36:C37)</f>
        <v>#VALUE!</v>
      </c>
      <c r="F37" s="17"/>
      <c r="G37" s="133"/>
      <c r="H37" s="82"/>
      <c r="I37" s="41">
        <f>COUNTIF(B30:B83,B37)</f>
        <v>0</v>
      </c>
    </row>
    <row r="38" spans="2:9" s="8" customFormat="1" ht="19.5" hidden="1" customHeight="1">
      <c r="B38" s="30" t="s">
        <v>2</v>
      </c>
      <c r="C38" s="30" t="s">
        <v>0</v>
      </c>
      <c r="D38" s="30" t="s">
        <v>1</v>
      </c>
      <c r="E38" s="38" t="s">
        <v>227</v>
      </c>
      <c r="F38" s="39" t="s">
        <v>233</v>
      </c>
      <c r="G38" s="134" t="s">
        <v>204</v>
      </c>
      <c r="H38" s="83"/>
      <c r="I38" s="41">
        <f>COUNTIF(B30:B77,B38)</f>
        <v>24</v>
      </c>
    </row>
    <row r="39" spans="2:9" s="8" customFormat="1" ht="19.5" customHeight="1">
      <c r="B39" s="16"/>
      <c r="C39" s="48" t="e">
        <f>DGET(B112:D357,C112,B38:B39)</f>
        <v>#NUM!</v>
      </c>
      <c r="D39" s="48" t="e">
        <f>DGET(B112:D357,D112,B38:B39)</f>
        <v>#NUM!</v>
      </c>
      <c r="E39" s="49" t="e">
        <f>DGET(C112:E357,E112,C38:C39)</f>
        <v>#VALUE!</v>
      </c>
      <c r="F39" s="17"/>
      <c r="G39" s="133"/>
      <c r="H39" s="82"/>
      <c r="I39" s="41">
        <f>COUNTIF(B30:B83,B39)</f>
        <v>0</v>
      </c>
    </row>
    <row r="40" spans="2:9" s="8" customFormat="1" ht="19.5" hidden="1" customHeight="1">
      <c r="B40" s="30" t="s">
        <v>2</v>
      </c>
      <c r="C40" s="30" t="s">
        <v>0</v>
      </c>
      <c r="D40" s="30" t="s">
        <v>1</v>
      </c>
      <c r="E40" s="38" t="s">
        <v>227</v>
      </c>
      <c r="F40" s="39" t="s">
        <v>233</v>
      </c>
      <c r="G40" s="134" t="s">
        <v>204</v>
      </c>
      <c r="H40" s="83"/>
      <c r="I40" s="41">
        <f>COUNTIF(B30:B77,B40)</f>
        <v>24</v>
      </c>
    </row>
    <row r="41" spans="2:9" ht="19.5" customHeight="1">
      <c r="B41" s="16"/>
      <c r="C41" s="48" t="e">
        <f>DGET(B112:D357,C112,B40:B41)</f>
        <v>#NUM!</v>
      </c>
      <c r="D41" s="48" t="e">
        <f>DGET(B112:D357,D112,B40:B41)</f>
        <v>#NUM!</v>
      </c>
      <c r="E41" s="49" t="e">
        <f>DGET(C112:E357,E112,C40:C41)</f>
        <v>#VALUE!</v>
      </c>
      <c r="F41" s="17"/>
      <c r="G41" s="133"/>
      <c r="H41" s="79"/>
      <c r="I41" s="41">
        <f>COUNTIF(B30:B83,B41)</f>
        <v>0</v>
      </c>
    </row>
    <row r="42" spans="2:9" s="8" customFormat="1" ht="19.5" hidden="1" customHeight="1">
      <c r="B42" s="30" t="s">
        <v>2</v>
      </c>
      <c r="C42" s="30" t="s">
        <v>0</v>
      </c>
      <c r="D42" s="30" t="s">
        <v>1</v>
      </c>
      <c r="E42" s="38" t="s">
        <v>227</v>
      </c>
      <c r="F42" s="39" t="s">
        <v>233</v>
      </c>
      <c r="G42" s="134" t="s">
        <v>204</v>
      </c>
      <c r="H42" s="83"/>
      <c r="I42" s="41">
        <f>COUNTIF(B30:B77,B42)</f>
        <v>24</v>
      </c>
    </row>
    <row r="43" spans="2:9" ht="19.5" customHeight="1">
      <c r="B43" s="16"/>
      <c r="C43" s="48" t="e">
        <f>DGET(B112:D357,C112,B42:B43)</f>
        <v>#NUM!</v>
      </c>
      <c r="D43" s="48" t="e">
        <f>DGET(B112:D357,D112,B42:B43)</f>
        <v>#NUM!</v>
      </c>
      <c r="E43" s="49" t="e">
        <f>DGET(C112:E357,E112,C42:C43)</f>
        <v>#VALUE!</v>
      </c>
      <c r="F43" s="17"/>
      <c r="G43" s="133"/>
      <c r="H43" s="79"/>
      <c r="I43" s="41">
        <f>COUNTIF(B30:B83,B43)</f>
        <v>0</v>
      </c>
    </row>
    <row r="44" spans="2:9" s="8" customFormat="1" ht="19.5" hidden="1" customHeight="1">
      <c r="B44" s="30" t="s">
        <v>2</v>
      </c>
      <c r="C44" s="30" t="s">
        <v>0</v>
      </c>
      <c r="D44" s="30" t="s">
        <v>1</v>
      </c>
      <c r="E44" s="38" t="s">
        <v>227</v>
      </c>
      <c r="F44" s="39" t="s">
        <v>233</v>
      </c>
      <c r="G44" s="134" t="s">
        <v>204</v>
      </c>
      <c r="H44" s="83"/>
      <c r="I44" s="41">
        <f>COUNTIF(B30:B77,B44)</f>
        <v>24</v>
      </c>
    </row>
    <row r="45" spans="2:9" ht="19.5" customHeight="1">
      <c r="B45" s="16"/>
      <c r="C45" s="48" t="e">
        <f>DGET(B112:D357,C112,B44:B45)</f>
        <v>#NUM!</v>
      </c>
      <c r="D45" s="48" t="e">
        <f>DGET(B112:D357,D112,B44:B45)</f>
        <v>#NUM!</v>
      </c>
      <c r="E45" s="49" t="e">
        <f>DGET(C112:E357,E112,C44:C45)</f>
        <v>#VALUE!</v>
      </c>
      <c r="F45" s="17"/>
      <c r="G45" s="133"/>
      <c r="H45" s="79"/>
      <c r="I45" s="41">
        <f>COUNTIF(B30:B83,B45)</f>
        <v>0</v>
      </c>
    </row>
    <row r="46" spans="2:9" s="8" customFormat="1" ht="19.5" hidden="1" customHeight="1">
      <c r="B46" s="30" t="s">
        <v>2</v>
      </c>
      <c r="C46" s="30" t="s">
        <v>0</v>
      </c>
      <c r="D46" s="30" t="s">
        <v>1</v>
      </c>
      <c r="E46" s="38" t="s">
        <v>227</v>
      </c>
      <c r="F46" s="39" t="s">
        <v>233</v>
      </c>
      <c r="G46" s="134" t="s">
        <v>204</v>
      </c>
      <c r="H46" s="83"/>
      <c r="I46" s="41">
        <f>COUNTIF(B30:B77,B46)</f>
        <v>24</v>
      </c>
    </row>
    <row r="47" spans="2:9" ht="19.5" customHeight="1">
      <c r="B47" s="16"/>
      <c r="C47" s="48" t="e">
        <f>DGET(B112:D357,C112,B46:B47)</f>
        <v>#NUM!</v>
      </c>
      <c r="D47" s="48" t="e">
        <f>DGET(B112:D357,D112,B46:B47)</f>
        <v>#NUM!</v>
      </c>
      <c r="E47" s="49" t="e">
        <f>DGET(C112:E357,E112,C46:C47)</f>
        <v>#VALUE!</v>
      </c>
      <c r="F47" s="17"/>
      <c r="G47" s="133"/>
      <c r="H47" s="79"/>
      <c r="I47" s="41">
        <f>COUNTIF(B30:B83,B47)</f>
        <v>0</v>
      </c>
    </row>
    <row r="48" spans="2:9" s="8" customFormat="1" ht="19.5" hidden="1" customHeight="1">
      <c r="B48" s="30" t="s">
        <v>2</v>
      </c>
      <c r="C48" s="30" t="s">
        <v>0</v>
      </c>
      <c r="D48" s="30" t="s">
        <v>1</v>
      </c>
      <c r="E48" s="38" t="s">
        <v>227</v>
      </c>
      <c r="F48" s="39" t="s">
        <v>233</v>
      </c>
      <c r="G48" s="134" t="s">
        <v>204</v>
      </c>
      <c r="H48" s="83"/>
      <c r="I48" s="41">
        <f>COUNTIF(B30:B77,B48)</f>
        <v>24</v>
      </c>
    </row>
    <row r="49" spans="2:9" ht="19.5" customHeight="1">
      <c r="B49" s="16"/>
      <c r="C49" s="48" t="e">
        <f>DGET(B112:D357,C112,B48:B49)</f>
        <v>#NUM!</v>
      </c>
      <c r="D49" s="48" t="e">
        <f>DGET(B112:D357,D112,B48:B49)</f>
        <v>#NUM!</v>
      </c>
      <c r="E49" s="49" t="e">
        <f>DGET(C112:E357,E112,C48:C49)</f>
        <v>#VALUE!</v>
      </c>
      <c r="F49" s="17"/>
      <c r="G49" s="133"/>
      <c r="H49" s="79"/>
      <c r="I49" s="41">
        <f>COUNTIF(B30:B83,B49)</f>
        <v>0</v>
      </c>
    </row>
    <row r="50" spans="2:9" s="8" customFormat="1" ht="19.5" hidden="1" customHeight="1">
      <c r="B50" s="30" t="s">
        <v>2</v>
      </c>
      <c r="C50" s="30" t="s">
        <v>0</v>
      </c>
      <c r="D50" s="30" t="s">
        <v>1</v>
      </c>
      <c r="E50" s="38" t="s">
        <v>227</v>
      </c>
      <c r="F50" s="39" t="s">
        <v>233</v>
      </c>
      <c r="G50" s="134" t="s">
        <v>204</v>
      </c>
      <c r="H50" s="83"/>
      <c r="I50" s="41">
        <f>COUNTIF(B30:B77,B50)</f>
        <v>24</v>
      </c>
    </row>
    <row r="51" spans="2:9" s="8" customFormat="1" ht="19.5" customHeight="1">
      <c r="B51" s="16"/>
      <c r="C51" s="48" t="e">
        <f>DGET(B112:D357,C112,B50:B51)</f>
        <v>#NUM!</v>
      </c>
      <c r="D51" s="48" t="e">
        <f>DGET(B112:D357,D112,B50:B51)</f>
        <v>#NUM!</v>
      </c>
      <c r="E51" s="49" t="e">
        <f>DGET(C112:E357,E112,C50:C51)</f>
        <v>#VALUE!</v>
      </c>
      <c r="F51" s="17"/>
      <c r="G51" s="133"/>
      <c r="H51" s="82"/>
      <c r="I51" s="41">
        <f>COUNTIF(B30:B83,B51)</f>
        <v>0</v>
      </c>
    </row>
    <row r="52" spans="2:9" s="8" customFormat="1" ht="19.5" hidden="1" customHeight="1">
      <c r="B52" s="30" t="s">
        <v>2</v>
      </c>
      <c r="C52" s="30" t="s">
        <v>0</v>
      </c>
      <c r="D52" s="30" t="s">
        <v>1</v>
      </c>
      <c r="E52" s="38" t="s">
        <v>227</v>
      </c>
      <c r="F52" s="39" t="s">
        <v>233</v>
      </c>
      <c r="G52" s="134" t="s">
        <v>204</v>
      </c>
      <c r="H52" s="83"/>
      <c r="I52" s="41">
        <f>COUNTIF(B30:B77,B52)</f>
        <v>24</v>
      </c>
    </row>
    <row r="53" spans="2:9" s="8" customFormat="1" ht="19.5" customHeight="1">
      <c r="B53" s="16"/>
      <c r="C53" s="48" t="e">
        <f>DGET(B112:D357,C112,B52:B53)</f>
        <v>#NUM!</v>
      </c>
      <c r="D53" s="48" t="e">
        <f>DGET(B112:D357,D112,B52:B53)</f>
        <v>#NUM!</v>
      </c>
      <c r="E53" s="49" t="e">
        <f>DGET(C112:E357,E112,C52:C53)</f>
        <v>#VALUE!</v>
      </c>
      <c r="F53" s="17"/>
      <c r="G53" s="133"/>
      <c r="H53" s="82"/>
      <c r="I53" s="41">
        <f>COUNTIF(B30:B83,B53)</f>
        <v>0</v>
      </c>
    </row>
    <row r="54" spans="2:9" s="8" customFormat="1" ht="19.5" hidden="1" customHeight="1">
      <c r="B54" s="30" t="s">
        <v>2</v>
      </c>
      <c r="C54" s="30" t="s">
        <v>0</v>
      </c>
      <c r="D54" s="30" t="s">
        <v>1</v>
      </c>
      <c r="E54" s="38" t="s">
        <v>227</v>
      </c>
      <c r="F54" s="39" t="s">
        <v>233</v>
      </c>
      <c r="G54" s="134" t="s">
        <v>204</v>
      </c>
      <c r="H54" s="83"/>
      <c r="I54" s="41">
        <f>COUNTIF(B30:B77,B54)</f>
        <v>24</v>
      </c>
    </row>
    <row r="55" spans="2:9" s="8" customFormat="1" ht="19.5" customHeight="1">
      <c r="B55" s="16"/>
      <c r="C55" s="48" t="e">
        <f>DGET(B112:D357,C112,B54:B55)</f>
        <v>#NUM!</v>
      </c>
      <c r="D55" s="48" t="e">
        <f>DGET(B112:D357,D112,B54:B55)</f>
        <v>#NUM!</v>
      </c>
      <c r="E55" s="49" t="e">
        <f>DGET(B112:E357,E112,C54:C55)</f>
        <v>#VALUE!</v>
      </c>
      <c r="F55" s="17"/>
      <c r="G55" s="133"/>
      <c r="H55" s="82"/>
      <c r="I55" s="41">
        <f>COUNTIF(B30:B83,B55)</f>
        <v>0</v>
      </c>
    </row>
    <row r="56" spans="2:9" s="8" customFormat="1" ht="19.5" hidden="1" customHeight="1">
      <c r="B56" s="30" t="s">
        <v>2</v>
      </c>
      <c r="C56" s="30" t="s">
        <v>0</v>
      </c>
      <c r="D56" s="30" t="s">
        <v>1</v>
      </c>
      <c r="E56" s="38" t="s">
        <v>227</v>
      </c>
      <c r="F56" s="39" t="s">
        <v>233</v>
      </c>
      <c r="G56" s="134" t="s">
        <v>204</v>
      </c>
      <c r="H56" s="83"/>
      <c r="I56" s="41">
        <f>COUNTIF(B30:B77,B56)</f>
        <v>24</v>
      </c>
    </row>
    <row r="57" spans="2:9" s="8" customFormat="1" ht="19.5" customHeight="1">
      <c r="B57" s="16"/>
      <c r="C57" s="48" t="e">
        <f>DGET(B112:D357,C112,B56:B57)</f>
        <v>#NUM!</v>
      </c>
      <c r="D57" s="48" t="e">
        <f>DGET(B112:D357,D112,B56:B57)</f>
        <v>#NUM!</v>
      </c>
      <c r="E57" s="49" t="e">
        <f>DGET(C112:E357,E112,C56:C57)</f>
        <v>#VALUE!</v>
      </c>
      <c r="F57" s="17"/>
      <c r="G57" s="133"/>
      <c r="H57" s="82"/>
      <c r="I57" s="41">
        <f>COUNTIF(B30:B83,B57)</f>
        <v>0</v>
      </c>
    </row>
    <row r="58" spans="2:9" s="8" customFormat="1" ht="19.5" hidden="1" customHeight="1">
      <c r="B58" s="30" t="s">
        <v>2</v>
      </c>
      <c r="C58" s="30" t="s">
        <v>0</v>
      </c>
      <c r="D58" s="30" t="s">
        <v>1</v>
      </c>
      <c r="E58" s="38" t="s">
        <v>227</v>
      </c>
      <c r="F58" s="39" t="s">
        <v>233</v>
      </c>
      <c r="G58" s="134" t="s">
        <v>204</v>
      </c>
      <c r="H58" s="83"/>
      <c r="I58" s="41">
        <f>COUNTIF(B30:B77,B58)</f>
        <v>24</v>
      </c>
    </row>
    <row r="59" spans="2:9" ht="19.5" customHeight="1">
      <c r="B59" s="16"/>
      <c r="C59" s="48" t="e">
        <f>DGET(B112:D357,C112,B58:B59)</f>
        <v>#NUM!</v>
      </c>
      <c r="D59" s="48" t="e">
        <f>DGET(B112:D357,D112,B58:B59)</f>
        <v>#NUM!</v>
      </c>
      <c r="E59" s="49" t="e">
        <f>DGET(C112:E357,E112,C58:C59)</f>
        <v>#VALUE!</v>
      </c>
      <c r="F59" s="17"/>
      <c r="G59" s="133"/>
      <c r="H59" s="79"/>
      <c r="I59" s="41">
        <f>COUNTIF(B30:B83,B59)</f>
        <v>0</v>
      </c>
    </row>
    <row r="60" spans="2:9" s="8" customFormat="1" ht="19.5" hidden="1" customHeight="1">
      <c r="B60" s="30" t="s">
        <v>2</v>
      </c>
      <c r="C60" s="30" t="s">
        <v>0</v>
      </c>
      <c r="D60" s="30" t="s">
        <v>1</v>
      </c>
      <c r="E60" s="38" t="s">
        <v>227</v>
      </c>
      <c r="F60" s="39" t="s">
        <v>233</v>
      </c>
      <c r="G60" s="134" t="s">
        <v>204</v>
      </c>
      <c r="H60" s="83"/>
      <c r="I60" s="41">
        <f>COUNTIF(B30:B77,B60)</f>
        <v>24</v>
      </c>
    </row>
    <row r="61" spans="2:9" ht="19.5" customHeight="1">
      <c r="B61" s="16"/>
      <c r="C61" s="48" t="e">
        <f>DGET(B112:D357,C112,B60:B61)</f>
        <v>#NUM!</v>
      </c>
      <c r="D61" s="48" t="e">
        <f>DGET(B112:D357,D112,B60:B61)</f>
        <v>#NUM!</v>
      </c>
      <c r="E61" s="49" t="e">
        <f>DGET(C112:E357,E112,C60:C61)</f>
        <v>#VALUE!</v>
      </c>
      <c r="F61" s="17"/>
      <c r="G61" s="133"/>
      <c r="H61" s="79"/>
      <c r="I61" s="41">
        <f>COUNTIF(B30:B83,B61)</f>
        <v>0</v>
      </c>
    </row>
    <row r="62" spans="2:9" s="8" customFormat="1" ht="19.5" hidden="1" customHeight="1">
      <c r="B62" s="30" t="s">
        <v>2</v>
      </c>
      <c r="C62" s="30" t="s">
        <v>0</v>
      </c>
      <c r="D62" s="30" t="s">
        <v>1</v>
      </c>
      <c r="E62" s="38" t="s">
        <v>227</v>
      </c>
      <c r="F62" s="39" t="s">
        <v>233</v>
      </c>
      <c r="G62" s="134" t="s">
        <v>204</v>
      </c>
      <c r="H62" s="83"/>
      <c r="I62" s="41">
        <f>COUNTIF(B30:B77,B62)</f>
        <v>24</v>
      </c>
    </row>
    <row r="63" spans="2:9" ht="19.5" customHeight="1">
      <c r="B63" s="16"/>
      <c r="C63" s="48" t="e">
        <f>DGET(B112:D357,C112,B62:B63)</f>
        <v>#NUM!</v>
      </c>
      <c r="D63" s="48" t="e">
        <f>DGET(B112:D357,D112,B62:B63)</f>
        <v>#NUM!</v>
      </c>
      <c r="E63" s="49" t="e">
        <f>DGET(C112:E357,E112,C62:C63)</f>
        <v>#VALUE!</v>
      </c>
      <c r="F63" s="17"/>
      <c r="G63" s="133"/>
      <c r="H63" s="79"/>
      <c r="I63" s="41">
        <f>COUNTIF(B30:B83,B63)</f>
        <v>0</v>
      </c>
    </row>
    <row r="64" spans="2:9" s="8" customFormat="1" ht="19.5" hidden="1" customHeight="1">
      <c r="B64" s="30" t="s">
        <v>2</v>
      </c>
      <c r="C64" s="30" t="s">
        <v>0</v>
      </c>
      <c r="D64" s="30" t="s">
        <v>1</v>
      </c>
      <c r="E64" s="38" t="s">
        <v>227</v>
      </c>
      <c r="F64" s="39" t="s">
        <v>233</v>
      </c>
      <c r="G64" s="134" t="s">
        <v>204</v>
      </c>
      <c r="H64" s="83"/>
      <c r="I64" s="41">
        <f>COUNTIF(B30:B77,B64)</f>
        <v>24</v>
      </c>
    </row>
    <row r="65" spans="2:9" ht="19.5" customHeight="1">
      <c r="B65" s="16"/>
      <c r="C65" s="48" t="e">
        <f>DGET(B112:D357,C112,B64:B65)</f>
        <v>#NUM!</v>
      </c>
      <c r="D65" s="48" t="e">
        <f>DGET(B112:D357,D112,B64:B65)</f>
        <v>#NUM!</v>
      </c>
      <c r="E65" s="49" t="e">
        <f>DGET(C112:E357,E112,C64:C65)</f>
        <v>#VALUE!</v>
      </c>
      <c r="F65" s="17"/>
      <c r="G65" s="133"/>
      <c r="H65" s="79"/>
      <c r="I65" s="41">
        <f>COUNTIF(B30:B83,B65)</f>
        <v>0</v>
      </c>
    </row>
    <row r="66" spans="2:9" s="8" customFormat="1" ht="19.5" hidden="1" customHeight="1">
      <c r="B66" s="30" t="s">
        <v>2</v>
      </c>
      <c r="C66" s="30" t="s">
        <v>0</v>
      </c>
      <c r="D66" s="30" t="s">
        <v>1</v>
      </c>
      <c r="E66" s="38" t="s">
        <v>227</v>
      </c>
      <c r="F66" s="39" t="s">
        <v>233</v>
      </c>
      <c r="G66" s="134" t="s">
        <v>204</v>
      </c>
      <c r="H66" s="83"/>
      <c r="I66" s="41">
        <f>COUNTIF(B30:B77,B66)</f>
        <v>24</v>
      </c>
    </row>
    <row r="67" spans="2:9" ht="19.5" customHeight="1">
      <c r="B67" s="16"/>
      <c r="C67" s="48" t="e">
        <f>DGET(B112:D357,C112,B66:B67)</f>
        <v>#NUM!</v>
      </c>
      <c r="D67" s="48" t="e">
        <f>DGET(B112:D357,D112,B66:B67)</f>
        <v>#NUM!</v>
      </c>
      <c r="E67" s="49" t="e">
        <f>DGET(C112:E357,E112,C66:C67)</f>
        <v>#VALUE!</v>
      </c>
      <c r="F67" s="17"/>
      <c r="G67" s="133"/>
      <c r="H67" s="79"/>
      <c r="I67" s="41">
        <f>COUNTIF(B30:B83,B67)</f>
        <v>0</v>
      </c>
    </row>
    <row r="68" spans="2:9" ht="19.5" hidden="1" customHeight="1">
      <c r="B68" s="30" t="s">
        <v>2</v>
      </c>
      <c r="C68" s="30" t="s">
        <v>0</v>
      </c>
      <c r="D68" s="30" t="s">
        <v>1</v>
      </c>
      <c r="E68" s="38" t="s">
        <v>227</v>
      </c>
      <c r="F68" s="39" t="s">
        <v>233</v>
      </c>
      <c r="G68" s="134" t="s">
        <v>204</v>
      </c>
      <c r="H68" s="83"/>
      <c r="I68" s="41">
        <f>COUNTIF(B30:B77,B68)</f>
        <v>24</v>
      </c>
    </row>
    <row r="69" spans="2:9" ht="19.5" customHeight="1">
      <c r="B69" s="16"/>
      <c r="C69" s="48" t="e">
        <f>DGET(B112:D357,C112,B68:B69)</f>
        <v>#NUM!</v>
      </c>
      <c r="D69" s="48" t="e">
        <f>DGET(B112:D357,D112,B68:B69)</f>
        <v>#NUM!</v>
      </c>
      <c r="E69" s="49" t="e">
        <f>DGET(C112:E357,E112,C68:C69)</f>
        <v>#VALUE!</v>
      </c>
      <c r="F69" s="17"/>
      <c r="G69" s="133"/>
      <c r="H69" s="79"/>
      <c r="I69" s="41">
        <f>COUNTIF(B30:B83,B69)</f>
        <v>0</v>
      </c>
    </row>
    <row r="70" spans="2:9" ht="19.5" hidden="1" customHeight="1">
      <c r="B70" s="30" t="s">
        <v>2</v>
      </c>
      <c r="C70" s="30" t="s">
        <v>0</v>
      </c>
      <c r="D70" s="30" t="s">
        <v>1</v>
      </c>
      <c r="E70" s="38" t="s">
        <v>227</v>
      </c>
      <c r="F70" s="39" t="s">
        <v>233</v>
      </c>
      <c r="G70" s="134" t="s">
        <v>204</v>
      </c>
      <c r="H70" s="83"/>
      <c r="I70" s="41">
        <f>COUNTIF(B30:B77,B70)</f>
        <v>24</v>
      </c>
    </row>
    <row r="71" spans="2:9" ht="19.5" customHeight="1">
      <c r="B71" s="16"/>
      <c r="C71" s="48" t="e">
        <f>DGET(B112:D357,C112,B70:B71)</f>
        <v>#NUM!</v>
      </c>
      <c r="D71" s="48" t="e">
        <f>DGET(B112:D357,D112,B70:B71)</f>
        <v>#NUM!</v>
      </c>
      <c r="E71" s="49" t="e">
        <f>DGET(C112:E357,E112,C70:C71)</f>
        <v>#VALUE!</v>
      </c>
      <c r="F71" s="17"/>
      <c r="G71" s="133"/>
      <c r="H71" s="79"/>
      <c r="I71" s="41">
        <f>COUNTIF(B30:B83,B71)</f>
        <v>0</v>
      </c>
    </row>
    <row r="72" spans="2:9" ht="19.5" hidden="1" customHeight="1">
      <c r="B72" s="30" t="s">
        <v>2</v>
      </c>
      <c r="C72" s="30" t="s">
        <v>0</v>
      </c>
      <c r="D72" s="30" t="s">
        <v>1</v>
      </c>
      <c r="E72" s="38" t="s">
        <v>227</v>
      </c>
      <c r="F72" s="39" t="s">
        <v>233</v>
      </c>
      <c r="G72" s="134" t="s">
        <v>204</v>
      </c>
      <c r="H72" s="83"/>
      <c r="I72" s="41">
        <f>COUNTIF(B30:B77,B72)</f>
        <v>24</v>
      </c>
    </row>
    <row r="73" spans="2:9" ht="19.5" customHeight="1">
      <c r="B73" s="16"/>
      <c r="C73" s="48" t="e">
        <f>DGET(B112:D357,C112,B72:B73)</f>
        <v>#NUM!</v>
      </c>
      <c r="D73" s="48" t="e">
        <f>DGET(B112:D357,D112,B72:B73)</f>
        <v>#NUM!</v>
      </c>
      <c r="E73" s="49" t="e">
        <f>DGET(C112:E357,E112,C72:C73)</f>
        <v>#VALUE!</v>
      </c>
      <c r="F73" s="17"/>
      <c r="G73" s="133"/>
      <c r="H73" s="79"/>
      <c r="I73" s="41">
        <f>COUNTIF(B30:B83,B73)</f>
        <v>0</v>
      </c>
    </row>
    <row r="74" spans="2:9" ht="19.5" hidden="1" customHeight="1">
      <c r="B74" s="30" t="s">
        <v>2</v>
      </c>
      <c r="C74" s="30" t="s">
        <v>0</v>
      </c>
      <c r="D74" s="30" t="s">
        <v>1</v>
      </c>
      <c r="E74" s="38" t="s">
        <v>227</v>
      </c>
      <c r="F74" s="39" t="s">
        <v>233</v>
      </c>
      <c r="G74" s="134" t="s">
        <v>204</v>
      </c>
      <c r="H74" s="83"/>
      <c r="I74" s="41">
        <f>COUNTIF(B30:B77,B74)</f>
        <v>24</v>
      </c>
    </row>
    <row r="75" spans="2:9" ht="19.5" customHeight="1">
      <c r="B75" s="16"/>
      <c r="C75" s="48" t="e">
        <f>DGET(B112:D357,C112,B74:B75)</f>
        <v>#NUM!</v>
      </c>
      <c r="D75" s="48" t="e">
        <f>DGET(B112:D357,D112,B74:B75)</f>
        <v>#NUM!</v>
      </c>
      <c r="E75" s="49" t="e">
        <f>DGET(C112:E357,E112,C74:C75)</f>
        <v>#VALUE!</v>
      </c>
      <c r="F75" s="17"/>
      <c r="G75" s="133"/>
      <c r="H75" s="79"/>
      <c r="I75" s="41">
        <f>COUNTIF(B30:B83,B75)</f>
        <v>0</v>
      </c>
    </row>
    <row r="76" spans="2:9" ht="19.5" hidden="1" customHeight="1">
      <c r="B76" s="30" t="s">
        <v>2</v>
      </c>
      <c r="C76" s="30" t="s">
        <v>0</v>
      </c>
      <c r="D76" s="30" t="s">
        <v>1</v>
      </c>
      <c r="E76" s="38" t="s">
        <v>227</v>
      </c>
      <c r="F76" s="39" t="s">
        <v>233</v>
      </c>
      <c r="G76" s="134" t="s">
        <v>204</v>
      </c>
      <c r="H76" s="83"/>
      <c r="I76" s="41">
        <f>COUNTIF(B30:B77,B76)</f>
        <v>24</v>
      </c>
    </row>
    <row r="77" spans="2:9" ht="19.5" customHeight="1">
      <c r="B77" s="16"/>
      <c r="C77" s="51" t="e">
        <f>DGET(B112:D357,C112,B76:B77)</f>
        <v>#NUM!</v>
      </c>
      <c r="D77" s="51" t="e">
        <f>DGET(B112:D357,D112,B76:B77)</f>
        <v>#NUM!</v>
      </c>
      <c r="E77" s="52" t="e">
        <f>DGET(C112:E357,E112,C76:C77)</f>
        <v>#VALUE!</v>
      </c>
      <c r="F77" s="101"/>
      <c r="G77" s="135"/>
      <c r="H77" s="80"/>
      <c r="I77" s="41">
        <f>COUNTIF(B30:B83,B77)</f>
        <v>0</v>
      </c>
    </row>
    <row r="78" spans="2:9" ht="45" customHeight="1">
      <c r="B78" s="115" t="s">
        <v>269</v>
      </c>
      <c r="C78" s="53"/>
      <c r="D78" s="53"/>
      <c r="E78" s="53"/>
      <c r="F78" s="53"/>
      <c r="G78" s="54"/>
      <c r="H78" s="81"/>
    </row>
    <row r="79" spans="2:9" ht="25.5" customHeight="1">
      <c r="B79" s="30" t="s">
        <v>2</v>
      </c>
      <c r="C79" s="30" t="s">
        <v>0</v>
      </c>
      <c r="D79" s="30" t="s">
        <v>1</v>
      </c>
      <c r="E79" s="38" t="s">
        <v>227</v>
      </c>
      <c r="F79" s="39" t="s">
        <v>233</v>
      </c>
      <c r="G79" s="84" t="s">
        <v>220</v>
      </c>
      <c r="H79" s="85" t="s">
        <v>228</v>
      </c>
      <c r="I79" s="86" t="s">
        <v>236</v>
      </c>
    </row>
    <row r="80" spans="2:9" ht="19.5" customHeight="1">
      <c r="B80" s="16"/>
      <c r="C80" s="17"/>
      <c r="D80" s="17" t="s">
        <v>232</v>
      </c>
      <c r="E80" s="17"/>
      <c r="F80" s="17" t="s">
        <v>232</v>
      </c>
      <c r="G80" s="136" t="s">
        <v>232</v>
      </c>
      <c r="H80" s="79" t="s">
        <v>232</v>
      </c>
      <c r="I80" s="41">
        <f>COUNTIF(B30:B83,B80)</f>
        <v>0</v>
      </c>
    </row>
    <row r="81" spans="2:19" ht="19.5" customHeight="1">
      <c r="B81" s="17"/>
      <c r="C81" s="17"/>
      <c r="D81" s="17" t="s">
        <v>232</v>
      </c>
      <c r="E81" s="17"/>
      <c r="F81" s="17" t="s">
        <v>232</v>
      </c>
      <c r="G81" s="136" t="s">
        <v>232</v>
      </c>
      <c r="H81" s="79" t="s">
        <v>232</v>
      </c>
      <c r="I81" s="41">
        <f>COUNTIF(B30:B83,B81)</f>
        <v>0</v>
      </c>
    </row>
    <row r="82" spans="2:19" ht="19.5" customHeight="1">
      <c r="B82" s="17"/>
      <c r="C82" s="17"/>
      <c r="D82" s="17" t="s">
        <v>232</v>
      </c>
      <c r="E82" s="17"/>
      <c r="F82" s="17" t="s">
        <v>232</v>
      </c>
      <c r="G82" s="136" t="s">
        <v>232</v>
      </c>
      <c r="H82" s="79" t="s">
        <v>232</v>
      </c>
      <c r="I82" s="41">
        <f>COUNTIF(B30:B83,B82)</f>
        <v>0</v>
      </c>
    </row>
    <row r="83" spans="2:19" s="20" customFormat="1" ht="21.75" customHeight="1">
      <c r="B83" s="17"/>
      <c r="C83" s="17"/>
      <c r="D83" s="17" t="s">
        <v>232</v>
      </c>
      <c r="E83" s="17"/>
      <c r="F83" s="17" t="s">
        <v>232</v>
      </c>
      <c r="G83" s="136" t="s">
        <v>232</v>
      </c>
      <c r="H83" s="79" t="s">
        <v>232</v>
      </c>
      <c r="I83" s="41">
        <f>COUNTIF(B30:B83,B83)</f>
        <v>0</v>
      </c>
      <c r="J83" s="28"/>
      <c r="K83" s="28"/>
      <c r="L83" s="28"/>
      <c r="M83" s="28"/>
    </row>
    <row r="84" spans="2:19" s="20" customFormat="1" ht="21.75" customHeight="1">
      <c r="B84" s="103"/>
      <c r="C84" s="103"/>
      <c r="D84" s="103"/>
      <c r="E84" s="103"/>
      <c r="F84" s="103"/>
      <c r="G84" s="104"/>
      <c r="H84" s="105"/>
      <c r="I84" s="97"/>
      <c r="J84" s="28"/>
      <c r="K84" s="28"/>
      <c r="L84" s="28"/>
      <c r="M84" s="28"/>
    </row>
    <row r="85" spans="2:19" s="20" customFormat="1" ht="22.5" customHeight="1">
      <c r="B85" s="158" t="s">
        <v>203</v>
      </c>
      <c r="C85" s="158"/>
      <c r="D85" s="158"/>
      <c r="E85" s="158"/>
      <c r="F85" s="158"/>
      <c r="G85" s="158"/>
      <c r="H85" s="158"/>
      <c r="I85" s="158"/>
    </row>
    <row r="86" spans="2:19" ht="19.5" customHeight="1">
      <c r="B86" s="159" t="s">
        <v>202</v>
      </c>
      <c r="C86" s="159"/>
      <c r="D86" s="159"/>
      <c r="E86" s="159"/>
      <c r="F86" s="159"/>
      <c r="G86" s="159"/>
      <c r="H86" s="159"/>
      <c r="I86" s="159"/>
      <c r="J86" s="21"/>
      <c r="K86" s="21"/>
      <c r="L86" s="21"/>
      <c r="M86" s="21"/>
      <c r="N86" s="21"/>
      <c r="O86" s="21"/>
    </row>
    <row r="87" spans="2:19" s="98" customFormat="1" ht="19.5" customHeight="1">
      <c r="B87" s="99"/>
      <c r="C87" s="99"/>
      <c r="D87" s="99"/>
      <c r="E87" s="99"/>
      <c r="F87" s="99"/>
      <c r="G87" s="99"/>
      <c r="H87" s="99"/>
      <c r="I87" s="99"/>
      <c r="J87" s="100"/>
      <c r="K87" s="100"/>
      <c r="L87" s="100"/>
      <c r="M87" s="100"/>
      <c r="N87" s="100"/>
      <c r="O87" s="100"/>
    </row>
    <row r="88" spans="2:19" ht="15.75" customHeight="1">
      <c r="B88" s="160" t="s">
        <v>197</v>
      </c>
      <c r="C88" s="160"/>
      <c r="D88" s="160"/>
      <c r="E88" s="160"/>
      <c r="F88" s="160"/>
      <c r="G88" s="160"/>
      <c r="H88" s="160"/>
      <c r="I88" s="160"/>
    </row>
    <row r="89" spans="2:19" ht="15" customHeight="1">
      <c r="B89" s="161"/>
      <c r="C89" s="161"/>
      <c r="D89" s="161"/>
      <c r="E89" s="161"/>
      <c r="F89" s="161"/>
      <c r="G89" s="161"/>
      <c r="H89" s="161"/>
      <c r="I89" s="161"/>
      <c r="J89" s="29"/>
      <c r="K89" s="29"/>
      <c r="L89" s="29"/>
      <c r="M89" s="29"/>
      <c r="N89" s="6"/>
      <c r="O89" s="6"/>
    </row>
    <row r="90" spans="2:19" ht="25.5" customHeight="1">
      <c r="B90" s="151" t="str">
        <f>"Die Nenngebühr in  Höhe von "&amp;DOLLAR((15)*(C25))&amp;" ist auf das folgende Konto zu überweisen"</f>
        <v>Die Nenngebühr in  Höhe von 0,00 € ist auf das folgende Konto zu überweisen</v>
      </c>
      <c r="C90" s="151"/>
      <c r="D90" s="151"/>
      <c r="E90" s="151"/>
      <c r="F90" s="151"/>
      <c r="G90" s="151"/>
      <c r="H90" s="151"/>
      <c r="I90" s="151"/>
      <c r="J90" s="19"/>
      <c r="K90" s="19"/>
      <c r="L90" s="19"/>
      <c r="M90" s="19"/>
      <c r="N90" s="19"/>
      <c r="O90" s="19"/>
    </row>
    <row r="91" spans="2:19" ht="15" customHeight="1">
      <c r="B91" s="140" t="s">
        <v>198</v>
      </c>
      <c r="C91" s="140"/>
      <c r="D91" s="140"/>
      <c r="E91" s="140"/>
      <c r="F91" s="140"/>
      <c r="G91" s="140"/>
      <c r="H91" s="140"/>
      <c r="I91" s="140"/>
      <c r="J91" s="19"/>
      <c r="K91" s="19"/>
      <c r="L91" s="19"/>
      <c r="M91" s="19"/>
      <c r="N91" s="19"/>
      <c r="O91" s="19"/>
    </row>
    <row r="92" spans="2:19" ht="15" customHeight="1">
      <c r="B92" s="140" t="s">
        <v>199</v>
      </c>
      <c r="C92" s="140"/>
      <c r="D92" s="140"/>
      <c r="E92" s="140"/>
      <c r="F92" s="140"/>
      <c r="G92" s="140"/>
      <c r="H92" s="140"/>
      <c r="I92" s="140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2:19" ht="15" customHeight="1">
      <c r="B93" s="140" t="s">
        <v>200</v>
      </c>
      <c r="C93" s="140"/>
      <c r="D93" s="140"/>
      <c r="E93" s="140"/>
      <c r="F93" s="140"/>
      <c r="G93" s="140"/>
      <c r="H93" s="140"/>
      <c r="I93" s="140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2:19" ht="15" customHeight="1">
      <c r="B94" s="140" t="s">
        <v>201</v>
      </c>
      <c r="C94" s="140"/>
      <c r="D94" s="140"/>
      <c r="E94" s="140"/>
      <c r="F94" s="140"/>
      <c r="G94" s="140"/>
      <c r="H94" s="140"/>
      <c r="I94" s="140"/>
      <c r="J94" s="19"/>
      <c r="K94" s="19"/>
      <c r="L94" s="19"/>
      <c r="M94" s="19"/>
      <c r="N94" s="19"/>
      <c r="O94" s="19"/>
    </row>
    <row r="95" spans="2:19" ht="15" customHeight="1">
      <c r="B95" s="140" t="s">
        <v>276</v>
      </c>
      <c r="C95" s="140"/>
      <c r="D95" s="140"/>
      <c r="E95" s="140"/>
      <c r="F95" s="140"/>
      <c r="G95" s="140"/>
      <c r="H95" s="140"/>
      <c r="I95" s="140"/>
    </row>
    <row r="96" spans="2:19" ht="15" customHeight="1">
      <c r="D96" s="88"/>
      <c r="E96" s="88"/>
      <c r="F96" s="88"/>
      <c r="G96" s="88"/>
      <c r="H96" s="88"/>
      <c r="I96" s="18"/>
    </row>
    <row r="97" spans="2:16" s="22" customFormat="1" ht="39" customHeight="1">
      <c r="B97" s="141" t="s">
        <v>221</v>
      </c>
      <c r="C97" s="141"/>
      <c r="D97" s="141"/>
      <c r="E97" s="141"/>
      <c r="F97" s="141"/>
      <c r="G97" s="141"/>
      <c r="H97" s="141"/>
      <c r="I97" s="141"/>
      <c r="J97" s="55"/>
      <c r="K97" s="55"/>
      <c r="L97" s="55"/>
      <c r="M97" s="55"/>
      <c r="N97" s="7"/>
      <c r="O97" s="7"/>
      <c r="P97" s="7"/>
    </row>
    <row r="98" spans="2:16" ht="39" customHeight="1">
      <c r="B98" s="138" t="s">
        <v>273</v>
      </c>
      <c r="C98" s="138"/>
      <c r="D98" s="138"/>
      <c r="E98" s="138"/>
      <c r="F98" s="138"/>
      <c r="G98" s="138"/>
      <c r="H98" s="138"/>
      <c r="I98" s="138"/>
    </row>
    <row r="99" spans="2:16" ht="39" customHeight="1">
      <c r="B99" s="77"/>
      <c r="C99" s="77"/>
      <c r="D99" s="77"/>
      <c r="E99" s="77"/>
      <c r="F99" s="77"/>
      <c r="G99" s="77"/>
      <c r="H99" s="77"/>
      <c r="I99" s="77"/>
    </row>
    <row r="100" spans="2:16" ht="30.75" hidden="1" customHeight="1">
      <c r="B100" s="68"/>
      <c r="C100" s="68"/>
      <c r="D100" s="68"/>
      <c r="E100" s="68"/>
      <c r="F100" s="68"/>
      <c r="G100" s="68"/>
      <c r="H100" s="68"/>
      <c r="I100" s="68"/>
    </row>
    <row r="101" spans="2:16" ht="23.25" hidden="1">
      <c r="B101" s="23" t="s">
        <v>4</v>
      </c>
      <c r="C101" s="1"/>
      <c r="D101" s="1"/>
      <c r="E101" s="1"/>
      <c r="F101" s="1"/>
      <c r="G101" s="36"/>
      <c r="H101" s="5" t="s">
        <v>272</v>
      </c>
    </row>
    <row r="102" spans="2:16" ht="14.25" hidden="1">
      <c r="B102" s="25" t="s">
        <v>5</v>
      </c>
      <c r="C102" s="2"/>
      <c r="D102" s="1"/>
      <c r="E102" s="162" t="s">
        <v>5</v>
      </c>
      <c r="F102" s="1"/>
      <c r="G102" s="36"/>
      <c r="H102" s="132" t="s">
        <v>232</v>
      </c>
    </row>
    <row r="103" spans="2:16" ht="14.25" hidden="1">
      <c r="B103" s="25" t="s">
        <v>6</v>
      </c>
      <c r="C103" s="2"/>
      <c r="D103" s="1"/>
      <c r="E103" s="162" t="s">
        <v>6</v>
      </c>
      <c r="F103" s="1"/>
      <c r="G103" s="36"/>
      <c r="H103" s="137" t="s">
        <v>274</v>
      </c>
    </row>
    <row r="104" spans="2:16" ht="14.25" hidden="1">
      <c r="B104" s="25" t="s">
        <v>7</v>
      </c>
      <c r="C104" s="2"/>
      <c r="D104" s="1"/>
      <c r="E104" s="162" t="s">
        <v>7</v>
      </c>
      <c r="F104" s="1"/>
      <c r="G104" s="36"/>
    </row>
    <row r="105" spans="2:16" ht="14.25" hidden="1">
      <c r="B105" s="25" t="s">
        <v>275</v>
      </c>
      <c r="C105" s="2"/>
      <c r="D105" s="1"/>
      <c r="E105" s="162" t="s">
        <v>230</v>
      </c>
      <c r="F105" s="1"/>
      <c r="G105" s="36"/>
    </row>
    <row r="106" spans="2:16" ht="14.25" hidden="1">
      <c r="B106" s="25" t="s">
        <v>8</v>
      </c>
      <c r="C106" s="2"/>
      <c r="D106" s="1"/>
      <c r="E106" s="162" t="s">
        <v>8</v>
      </c>
      <c r="F106" s="1"/>
      <c r="G106" s="36"/>
    </row>
    <row r="107" spans="2:16" ht="14.25" hidden="1">
      <c r="B107" s="25" t="s">
        <v>9</v>
      </c>
      <c r="C107" s="2"/>
      <c r="D107" s="1"/>
      <c r="E107" s="25" t="s">
        <v>9</v>
      </c>
      <c r="F107" s="1"/>
      <c r="G107" s="36"/>
    </row>
    <row r="108" spans="2:16" ht="14.25" hidden="1">
      <c r="B108" s="25" t="s">
        <v>10</v>
      </c>
      <c r="C108" s="2"/>
      <c r="D108" s="1"/>
      <c r="E108" s="162" t="s">
        <v>10</v>
      </c>
      <c r="F108" s="1"/>
      <c r="G108" s="36"/>
    </row>
    <row r="109" spans="2:16" ht="14.25" hidden="1">
      <c r="B109" s="25" t="s">
        <v>231</v>
      </c>
      <c r="C109" s="2"/>
      <c r="D109" s="1"/>
      <c r="E109" s="162" t="s">
        <v>231</v>
      </c>
      <c r="F109" s="1"/>
      <c r="G109" s="36"/>
    </row>
    <row r="110" spans="2:16" hidden="1">
      <c r="B110" s="20"/>
      <c r="C110" s="20"/>
      <c r="D110" s="20"/>
      <c r="E110" s="20"/>
      <c r="F110" s="20"/>
      <c r="G110" s="36"/>
    </row>
    <row r="111" spans="2:16" ht="23.25" hidden="1" customHeight="1">
      <c r="B111" s="20"/>
      <c r="C111" s="20"/>
      <c r="D111" s="3"/>
      <c r="E111" s="3"/>
      <c r="F111" s="3"/>
      <c r="G111" s="36"/>
      <c r="I111" s="18"/>
    </row>
    <row r="112" spans="2:16" hidden="1">
      <c r="B112" s="4" t="s">
        <v>2</v>
      </c>
      <c r="C112" s="4" t="s">
        <v>0</v>
      </c>
      <c r="D112" s="4" t="s">
        <v>3</v>
      </c>
      <c r="E112" s="4" t="s">
        <v>227</v>
      </c>
      <c r="F112" s="4"/>
      <c r="G112" s="37"/>
      <c r="I112" s="18"/>
    </row>
    <row r="113" spans="2:9" hidden="1">
      <c r="B113" s="4"/>
      <c r="C113" s="56"/>
      <c r="D113" s="56"/>
      <c r="E113" s="4"/>
      <c r="F113" s="4"/>
      <c r="G113" s="37"/>
      <c r="I113" s="18"/>
    </row>
    <row r="114" spans="2:9" hidden="1">
      <c r="B114" s="56" t="s">
        <v>5</v>
      </c>
      <c r="C114" s="56" t="s">
        <v>237</v>
      </c>
      <c r="D114" s="4" t="s">
        <v>237</v>
      </c>
      <c r="E114" s="4" t="s">
        <v>237</v>
      </c>
      <c r="F114" s="4" t="s">
        <v>237</v>
      </c>
      <c r="G114" s="4" t="s">
        <v>237</v>
      </c>
      <c r="I114" s="18"/>
    </row>
    <row r="115" spans="2:9" hidden="1">
      <c r="B115" s="56" t="s">
        <v>237</v>
      </c>
      <c r="C115" s="4"/>
      <c r="D115" s="4"/>
      <c r="E115" s="4"/>
      <c r="F115" s="4"/>
      <c r="G115" s="37"/>
      <c r="I115" s="18"/>
    </row>
    <row r="116" spans="2:9" hidden="1">
      <c r="B116" s="56"/>
      <c r="C116" s="4"/>
      <c r="D116" s="4"/>
      <c r="E116" s="4"/>
      <c r="F116" s="4"/>
      <c r="G116" s="37"/>
      <c r="H116" s="58" t="s">
        <v>232</v>
      </c>
      <c r="I116" s="18"/>
    </row>
    <row r="117" spans="2:9" hidden="1">
      <c r="B117" s="56" t="s">
        <v>11</v>
      </c>
      <c r="C117" s="57">
        <v>3237</v>
      </c>
      <c r="D117" s="56" t="s">
        <v>12</v>
      </c>
      <c r="E117" s="56" t="s">
        <v>5</v>
      </c>
      <c r="F117" s="58" t="s">
        <v>242</v>
      </c>
      <c r="G117" s="37"/>
      <c r="H117" s="24" t="s">
        <v>53</v>
      </c>
      <c r="I117" s="18"/>
    </row>
    <row r="118" spans="2:9" hidden="1">
      <c r="B118" s="56" t="s">
        <v>13</v>
      </c>
      <c r="C118" s="57">
        <v>3200</v>
      </c>
      <c r="D118" s="56" t="s">
        <v>14</v>
      </c>
      <c r="E118" s="56" t="s">
        <v>5</v>
      </c>
      <c r="F118" s="58" t="s">
        <v>243</v>
      </c>
      <c r="G118" s="37"/>
      <c r="H118" s="24" t="s">
        <v>12</v>
      </c>
      <c r="I118" s="18"/>
    </row>
    <row r="119" spans="2:9" hidden="1">
      <c r="B119" s="56" t="s">
        <v>15</v>
      </c>
      <c r="C119" s="57">
        <v>3015</v>
      </c>
      <c r="D119" s="56" t="s">
        <v>16</v>
      </c>
      <c r="E119" s="56" t="s">
        <v>5</v>
      </c>
      <c r="F119" s="58" t="s">
        <v>232</v>
      </c>
      <c r="G119" s="37"/>
      <c r="H119" s="24" t="s">
        <v>44</v>
      </c>
      <c r="I119" s="18"/>
    </row>
    <row r="120" spans="2:9" hidden="1">
      <c r="B120" s="56" t="s">
        <v>17</v>
      </c>
      <c r="C120" s="57">
        <v>3026</v>
      </c>
      <c r="D120" s="56" t="s">
        <v>16</v>
      </c>
      <c r="E120" s="56" t="s">
        <v>5</v>
      </c>
      <c r="F120" s="58" t="s">
        <v>234</v>
      </c>
      <c r="G120" s="37"/>
      <c r="H120" s="24" t="s">
        <v>16</v>
      </c>
      <c r="I120" s="18"/>
    </row>
    <row r="121" spans="2:9" hidden="1">
      <c r="B121" s="56" t="s">
        <v>18</v>
      </c>
      <c r="C121" s="57">
        <v>3254</v>
      </c>
      <c r="D121" s="56" t="s">
        <v>14</v>
      </c>
      <c r="E121" s="56" t="s">
        <v>5</v>
      </c>
      <c r="F121" s="58" t="s">
        <v>235</v>
      </c>
      <c r="G121" s="37"/>
      <c r="H121" s="24" t="s">
        <v>32</v>
      </c>
      <c r="I121" s="18"/>
    </row>
    <row r="122" spans="2:9" hidden="1">
      <c r="B122" s="56" t="s">
        <v>19</v>
      </c>
      <c r="C122" s="57">
        <v>3230</v>
      </c>
      <c r="D122" s="56" t="s">
        <v>14</v>
      </c>
      <c r="E122" s="56" t="s">
        <v>5</v>
      </c>
      <c r="F122" s="56"/>
      <c r="G122" s="37"/>
      <c r="H122" s="24" t="s">
        <v>40</v>
      </c>
      <c r="I122" s="18"/>
    </row>
    <row r="123" spans="2:9" hidden="1">
      <c r="B123" s="56" t="s">
        <v>20</v>
      </c>
      <c r="C123" s="57">
        <v>3173</v>
      </c>
      <c r="D123" s="56" t="s">
        <v>14</v>
      </c>
      <c r="E123" s="56" t="s">
        <v>5</v>
      </c>
      <c r="F123" s="56"/>
      <c r="G123" s="37"/>
      <c r="H123" s="24" t="s">
        <v>247</v>
      </c>
      <c r="I123" s="18"/>
    </row>
    <row r="124" spans="2:9" hidden="1">
      <c r="B124" s="56" t="s">
        <v>21</v>
      </c>
      <c r="C124" s="57">
        <v>3212</v>
      </c>
      <c r="D124" s="56" t="s">
        <v>14</v>
      </c>
      <c r="E124" s="56" t="s">
        <v>5</v>
      </c>
      <c r="F124" s="56"/>
      <c r="G124" s="37"/>
      <c r="H124" s="24" t="s">
        <v>210</v>
      </c>
      <c r="I124" s="18"/>
    </row>
    <row r="125" spans="2:9" hidden="1">
      <c r="B125" s="56" t="s">
        <v>22</v>
      </c>
      <c r="C125" s="57">
        <v>18286</v>
      </c>
      <c r="D125" s="56" t="s">
        <v>14</v>
      </c>
      <c r="E125" s="56" t="s">
        <v>5</v>
      </c>
      <c r="F125" s="56"/>
      <c r="G125" s="37"/>
      <c r="H125" s="24" t="s">
        <v>248</v>
      </c>
      <c r="I125" s="18"/>
    </row>
    <row r="126" spans="2:9" hidden="1">
      <c r="B126" s="56" t="s">
        <v>23</v>
      </c>
      <c r="C126" s="57">
        <v>14932</v>
      </c>
      <c r="D126" s="56" t="s">
        <v>14</v>
      </c>
      <c r="E126" s="56" t="s">
        <v>5</v>
      </c>
      <c r="F126" s="56"/>
      <c r="G126" s="37"/>
      <c r="H126" s="24" t="s">
        <v>249</v>
      </c>
      <c r="I126" s="18"/>
    </row>
    <row r="127" spans="2:9" hidden="1">
      <c r="B127" s="56" t="s">
        <v>24</v>
      </c>
      <c r="C127" s="57">
        <v>3239</v>
      </c>
      <c r="D127" s="56" t="s">
        <v>14</v>
      </c>
      <c r="E127" s="56" t="s">
        <v>5</v>
      </c>
      <c r="F127" s="56"/>
      <c r="G127" s="37"/>
      <c r="H127" s="24" t="s">
        <v>250</v>
      </c>
      <c r="I127" s="18"/>
    </row>
    <row r="128" spans="2:9" hidden="1">
      <c r="B128" s="56" t="s">
        <v>25</v>
      </c>
      <c r="C128" s="57">
        <v>3114</v>
      </c>
      <c r="D128" s="56" t="s">
        <v>16</v>
      </c>
      <c r="E128" s="56" t="s">
        <v>5</v>
      </c>
      <c r="F128" s="56"/>
      <c r="G128" s="37"/>
      <c r="H128" s="24" t="s">
        <v>46</v>
      </c>
      <c r="I128" s="18"/>
    </row>
    <row r="129" spans="2:9" hidden="1">
      <c r="B129" s="56" t="s">
        <v>26</v>
      </c>
      <c r="C129" s="57">
        <v>3117</v>
      </c>
      <c r="D129" s="56" t="s">
        <v>244</v>
      </c>
      <c r="E129" s="56" t="s">
        <v>5</v>
      </c>
      <c r="F129" s="56"/>
      <c r="G129" s="37"/>
      <c r="H129" s="24" t="s">
        <v>118</v>
      </c>
      <c r="I129" s="18"/>
    </row>
    <row r="130" spans="2:9" hidden="1">
      <c r="B130" s="56" t="s">
        <v>27</v>
      </c>
      <c r="C130" s="57">
        <v>3290</v>
      </c>
      <c r="D130" s="56" t="s">
        <v>14</v>
      </c>
      <c r="E130" s="56" t="s">
        <v>5</v>
      </c>
      <c r="F130" s="56"/>
      <c r="G130" s="37"/>
      <c r="H130" s="24" t="s">
        <v>251</v>
      </c>
      <c r="I130" s="18"/>
    </row>
    <row r="131" spans="2:9" hidden="1">
      <c r="B131" s="56" t="s">
        <v>28</v>
      </c>
      <c r="C131" s="57">
        <v>3257</v>
      </c>
      <c r="D131" s="56" t="s">
        <v>12</v>
      </c>
      <c r="E131" s="56" t="s">
        <v>5</v>
      </c>
      <c r="F131" s="56"/>
      <c r="G131" s="37"/>
      <c r="H131" s="24" t="s">
        <v>246</v>
      </c>
      <c r="I131" s="18"/>
    </row>
    <row r="132" spans="2:9" hidden="1">
      <c r="B132" s="56" t="s">
        <v>29</v>
      </c>
      <c r="C132" s="57">
        <v>3202</v>
      </c>
      <c r="D132" s="56" t="s">
        <v>14</v>
      </c>
      <c r="E132" s="56" t="s">
        <v>5</v>
      </c>
      <c r="F132" s="56"/>
      <c r="G132" s="37"/>
      <c r="H132" s="24" t="s">
        <v>245</v>
      </c>
      <c r="I132" s="18"/>
    </row>
    <row r="133" spans="2:9" hidden="1">
      <c r="B133" s="4"/>
      <c r="C133" s="4"/>
      <c r="D133" s="4"/>
      <c r="E133" s="4"/>
      <c r="F133" s="4"/>
      <c r="G133" s="37"/>
      <c r="H133" s="24" t="s">
        <v>244</v>
      </c>
      <c r="I133" s="18"/>
    </row>
    <row r="134" spans="2:9" hidden="1">
      <c r="B134" s="4"/>
      <c r="C134" s="4"/>
      <c r="D134" s="4"/>
      <c r="E134" s="4"/>
      <c r="F134" s="4"/>
      <c r="G134" s="37"/>
      <c r="I134" s="18"/>
    </row>
    <row r="135" spans="2:9" hidden="1">
      <c r="B135" s="56" t="s">
        <v>6</v>
      </c>
      <c r="C135" s="4" t="s">
        <v>237</v>
      </c>
      <c r="D135" s="4" t="s">
        <v>237</v>
      </c>
      <c r="E135" s="4" t="s">
        <v>237</v>
      </c>
      <c r="F135" s="4" t="s">
        <v>237</v>
      </c>
      <c r="G135" s="37"/>
      <c r="I135" s="18"/>
    </row>
    <row r="136" spans="2:9" hidden="1">
      <c r="B136" s="56" t="s">
        <v>237</v>
      </c>
      <c r="C136" s="4"/>
      <c r="D136" s="4"/>
      <c r="E136" s="4"/>
      <c r="F136" s="4"/>
      <c r="G136" s="37"/>
      <c r="I136" s="18"/>
    </row>
    <row r="137" spans="2:9" hidden="1">
      <c r="B137" s="56"/>
      <c r="C137" s="4"/>
      <c r="D137" s="4"/>
      <c r="E137" s="4"/>
      <c r="F137" s="4"/>
      <c r="G137" s="37"/>
      <c r="I137" s="18"/>
    </row>
    <row r="138" spans="2:9" hidden="1">
      <c r="B138" s="56" t="s">
        <v>72</v>
      </c>
      <c r="C138" s="57">
        <v>3001</v>
      </c>
      <c r="D138" s="56" t="s">
        <v>14</v>
      </c>
      <c r="E138" s="56" t="s">
        <v>6</v>
      </c>
      <c r="F138" s="56"/>
      <c r="G138" s="37"/>
      <c r="I138" s="18"/>
    </row>
    <row r="139" spans="2:9" hidden="1">
      <c r="B139" s="56" t="s">
        <v>73</v>
      </c>
      <c r="C139" s="57">
        <v>3012</v>
      </c>
      <c r="D139" s="56" t="s">
        <v>32</v>
      </c>
      <c r="E139" s="56" t="s">
        <v>6</v>
      </c>
      <c r="F139" s="56"/>
      <c r="G139" s="37"/>
      <c r="H139" s="24" t="s">
        <v>232</v>
      </c>
      <c r="I139" s="18"/>
    </row>
    <row r="140" spans="2:9" ht="12.75" hidden="1" customHeight="1">
      <c r="B140" s="56" t="s">
        <v>74</v>
      </c>
      <c r="C140" s="57">
        <v>3305</v>
      </c>
      <c r="D140" s="56" t="s">
        <v>12</v>
      </c>
      <c r="E140" s="56" t="s">
        <v>6</v>
      </c>
      <c r="F140" s="56"/>
      <c r="G140" s="37"/>
      <c r="H140" s="24" t="s">
        <v>262</v>
      </c>
      <c r="I140" s="18"/>
    </row>
    <row r="141" spans="2:9" hidden="1">
      <c r="B141" s="56" t="s">
        <v>75</v>
      </c>
      <c r="C141" s="57">
        <v>3297</v>
      </c>
      <c r="D141" s="56" t="s">
        <v>14</v>
      </c>
      <c r="E141" s="56" t="s">
        <v>6</v>
      </c>
      <c r="F141" s="56"/>
      <c r="G141" s="37"/>
      <c r="I141" s="18"/>
    </row>
    <row r="142" spans="2:9" hidden="1">
      <c r="B142" s="56" t="s">
        <v>76</v>
      </c>
      <c r="C142" s="57">
        <v>14254</v>
      </c>
      <c r="D142" s="56" t="s">
        <v>14</v>
      </c>
      <c r="E142" s="56" t="s">
        <v>6</v>
      </c>
      <c r="F142" s="56"/>
      <c r="G142" s="37"/>
      <c r="H142" s="24" t="s">
        <v>260</v>
      </c>
      <c r="I142" s="18"/>
    </row>
    <row r="143" spans="2:9" hidden="1">
      <c r="B143" s="56" t="s">
        <v>77</v>
      </c>
      <c r="C143" s="57">
        <v>3178</v>
      </c>
      <c r="D143" s="56" t="s">
        <v>36</v>
      </c>
      <c r="E143" s="56" t="s">
        <v>6</v>
      </c>
      <c r="F143" s="56"/>
      <c r="G143" s="37"/>
      <c r="I143" s="18"/>
    </row>
    <row r="144" spans="2:9" hidden="1">
      <c r="B144" s="56" t="s">
        <v>77</v>
      </c>
      <c r="C144" s="57">
        <v>90001</v>
      </c>
      <c r="D144" s="56" t="s">
        <v>14</v>
      </c>
      <c r="E144" s="56" t="s">
        <v>6</v>
      </c>
      <c r="F144" s="56"/>
      <c r="G144" s="37"/>
      <c r="H144" s="24" t="s">
        <v>261</v>
      </c>
      <c r="I144" s="18"/>
    </row>
    <row r="145" spans="2:9" hidden="1">
      <c r="B145" s="56" t="s">
        <v>78</v>
      </c>
      <c r="C145" s="57">
        <v>3349</v>
      </c>
      <c r="D145" s="56" t="s">
        <v>48</v>
      </c>
      <c r="E145" s="56" t="s">
        <v>6</v>
      </c>
      <c r="F145" s="56"/>
      <c r="G145" s="37"/>
      <c r="I145" s="18"/>
    </row>
    <row r="146" spans="2:9" hidden="1">
      <c r="B146" s="56" t="s">
        <v>280</v>
      </c>
      <c r="C146" s="57">
        <v>3352</v>
      </c>
      <c r="D146" s="56" t="s">
        <v>118</v>
      </c>
      <c r="E146" s="56" t="s">
        <v>6</v>
      </c>
      <c r="F146" s="56"/>
      <c r="G146" s="37"/>
      <c r="I146" s="18"/>
    </row>
    <row r="147" spans="2:9" hidden="1">
      <c r="B147" s="56" t="s">
        <v>79</v>
      </c>
      <c r="C147" s="57">
        <v>3018</v>
      </c>
      <c r="D147" s="56" t="s">
        <v>14</v>
      </c>
      <c r="E147" s="56" t="s">
        <v>6</v>
      </c>
      <c r="F147" s="56"/>
      <c r="G147" s="37"/>
      <c r="I147" s="18"/>
    </row>
    <row r="148" spans="2:9" ht="12.75" hidden="1" customHeight="1">
      <c r="B148" s="56" t="s">
        <v>80</v>
      </c>
      <c r="C148" s="57">
        <v>3027</v>
      </c>
      <c r="D148" s="56" t="s">
        <v>14</v>
      </c>
      <c r="E148" s="56" t="s">
        <v>6</v>
      </c>
      <c r="F148" s="56"/>
      <c r="G148" s="37"/>
      <c r="H148" s="24" t="s">
        <v>281</v>
      </c>
      <c r="I148" s="18"/>
    </row>
    <row r="149" spans="2:9" ht="12" hidden="1" customHeight="1">
      <c r="B149" s="56" t="s">
        <v>81</v>
      </c>
      <c r="C149" s="57">
        <v>3242</v>
      </c>
      <c r="D149" s="56" t="s">
        <v>12</v>
      </c>
      <c r="E149" s="56" t="s">
        <v>6</v>
      </c>
      <c r="F149" s="56"/>
      <c r="G149" s="37"/>
      <c r="H149" s="24" t="s">
        <v>282</v>
      </c>
      <c r="I149" s="18"/>
    </row>
    <row r="150" spans="2:9" hidden="1">
      <c r="B150" s="56" t="s">
        <v>82</v>
      </c>
      <c r="C150" s="57">
        <v>3241</v>
      </c>
      <c r="D150" s="56" t="s">
        <v>40</v>
      </c>
      <c r="E150" s="56" t="s">
        <v>6</v>
      </c>
      <c r="F150" s="56"/>
      <c r="G150" s="37"/>
      <c r="H150" s="18" t="s">
        <v>232</v>
      </c>
      <c r="I150" s="18"/>
    </row>
    <row r="151" spans="2:9" hidden="1">
      <c r="B151" s="56" t="s">
        <v>83</v>
      </c>
      <c r="C151" s="57">
        <v>3041</v>
      </c>
      <c r="D151" s="56" t="s">
        <v>44</v>
      </c>
      <c r="E151" s="56" t="s">
        <v>6</v>
      </c>
      <c r="F151" s="56"/>
      <c r="G151" s="37"/>
      <c r="H151" s="24" t="s">
        <v>283</v>
      </c>
      <c r="I151" s="18"/>
    </row>
    <row r="152" spans="2:9" hidden="1">
      <c r="B152" s="56" t="s">
        <v>84</v>
      </c>
      <c r="C152" s="57">
        <v>3049</v>
      </c>
      <c r="D152" s="56" t="s">
        <v>53</v>
      </c>
      <c r="E152" s="56" t="s">
        <v>6</v>
      </c>
      <c r="F152" s="56"/>
      <c r="G152" s="37"/>
      <c r="H152" s="24" t="s">
        <v>284</v>
      </c>
      <c r="I152" s="18"/>
    </row>
    <row r="153" spans="2:9" hidden="1">
      <c r="B153" s="56" t="s">
        <v>85</v>
      </c>
      <c r="C153" s="57">
        <v>3277</v>
      </c>
      <c r="D153" s="56" t="s">
        <v>40</v>
      </c>
      <c r="E153" s="56" t="s">
        <v>6</v>
      </c>
      <c r="F153" s="56"/>
      <c r="G153" s="37"/>
      <c r="I153" s="18"/>
    </row>
    <row r="154" spans="2:9" hidden="1">
      <c r="B154" s="56" t="s">
        <v>86</v>
      </c>
      <c r="C154" s="57">
        <v>3301</v>
      </c>
      <c r="D154" s="56" t="s">
        <v>14</v>
      </c>
      <c r="E154" s="56" t="s">
        <v>6</v>
      </c>
      <c r="F154" s="56"/>
      <c r="G154" s="37"/>
      <c r="I154" s="18"/>
    </row>
    <row r="155" spans="2:9" hidden="1">
      <c r="B155" s="56" t="s">
        <v>87</v>
      </c>
      <c r="C155" s="57">
        <v>3317</v>
      </c>
      <c r="D155" s="56" t="s">
        <v>48</v>
      </c>
      <c r="E155" s="56" t="s">
        <v>6</v>
      </c>
      <c r="F155" s="56"/>
      <c r="G155" s="37"/>
      <c r="I155" s="18"/>
    </row>
    <row r="156" spans="2:9" hidden="1">
      <c r="B156" s="56" t="s">
        <v>88</v>
      </c>
      <c r="C156" s="57">
        <v>3300</v>
      </c>
      <c r="D156" s="56" t="s">
        <v>14</v>
      </c>
      <c r="E156" s="56" t="s">
        <v>6</v>
      </c>
      <c r="F156" s="56"/>
      <c r="G156" s="37"/>
      <c r="I156" s="18"/>
    </row>
    <row r="157" spans="2:9" hidden="1">
      <c r="B157" s="56" t="s">
        <v>89</v>
      </c>
      <c r="C157" s="57">
        <v>3320</v>
      </c>
      <c r="D157" s="56" t="s">
        <v>14</v>
      </c>
      <c r="E157" s="56" t="s">
        <v>6</v>
      </c>
      <c r="F157" s="56"/>
      <c r="G157" s="37"/>
      <c r="I157" s="18"/>
    </row>
    <row r="158" spans="2:9" hidden="1">
      <c r="B158" s="56" t="s">
        <v>90</v>
      </c>
      <c r="C158" s="57">
        <v>3263</v>
      </c>
      <c r="D158" s="56" t="s">
        <v>40</v>
      </c>
      <c r="E158" s="56" t="s">
        <v>6</v>
      </c>
      <c r="F158" s="56"/>
      <c r="G158" s="37"/>
      <c r="I158" s="18"/>
    </row>
    <row r="159" spans="2:9" hidden="1">
      <c r="B159" s="56" t="s">
        <v>91</v>
      </c>
      <c r="C159" s="57">
        <v>3318</v>
      </c>
      <c r="D159" s="56" t="s">
        <v>14</v>
      </c>
      <c r="E159" s="56" t="s">
        <v>6</v>
      </c>
      <c r="F159" s="56"/>
      <c r="G159" s="37"/>
      <c r="I159" s="18"/>
    </row>
    <row r="160" spans="2:9" hidden="1">
      <c r="B160" s="56" t="s">
        <v>92</v>
      </c>
      <c r="C160" s="57">
        <v>3063</v>
      </c>
      <c r="D160" s="56" t="s">
        <v>40</v>
      </c>
      <c r="E160" s="56" t="s">
        <v>6</v>
      </c>
      <c r="F160" s="56"/>
      <c r="G160" s="37"/>
      <c r="I160" s="18"/>
    </row>
    <row r="161" spans="2:9" hidden="1">
      <c r="B161" s="56" t="s">
        <v>93</v>
      </c>
      <c r="C161" s="57">
        <v>3065</v>
      </c>
      <c r="D161" s="56" t="s">
        <v>12</v>
      </c>
      <c r="E161" s="56" t="s">
        <v>6</v>
      </c>
      <c r="F161" s="56"/>
      <c r="G161" s="37"/>
      <c r="I161" s="18"/>
    </row>
    <row r="162" spans="2:9" hidden="1">
      <c r="B162" s="56" t="s">
        <v>94</v>
      </c>
      <c r="C162" s="57">
        <v>3073</v>
      </c>
      <c r="D162" s="56" t="s">
        <v>32</v>
      </c>
      <c r="E162" s="56" t="s">
        <v>6</v>
      </c>
      <c r="F162" s="56"/>
      <c r="G162" s="37"/>
      <c r="I162" s="18"/>
    </row>
    <row r="163" spans="2:9" hidden="1">
      <c r="B163" s="56" t="s">
        <v>95</v>
      </c>
      <c r="C163" s="57">
        <v>3074</v>
      </c>
      <c r="D163" s="56" t="s">
        <v>12</v>
      </c>
      <c r="E163" s="56" t="s">
        <v>6</v>
      </c>
      <c r="F163" s="56"/>
      <c r="G163" s="37"/>
      <c r="I163" s="18"/>
    </row>
    <row r="164" spans="2:9" hidden="1">
      <c r="B164" s="56" t="s">
        <v>96</v>
      </c>
      <c r="C164" s="57">
        <v>3199</v>
      </c>
      <c r="D164" s="56" t="s">
        <v>44</v>
      </c>
      <c r="E164" s="56" t="s">
        <v>6</v>
      </c>
      <c r="F164" s="56"/>
      <c r="G164" s="37"/>
      <c r="I164" s="18"/>
    </row>
    <row r="165" spans="2:9" hidden="1">
      <c r="B165" s="56" t="s">
        <v>97</v>
      </c>
      <c r="C165" s="57">
        <v>3348</v>
      </c>
      <c r="D165" s="56" t="s">
        <v>53</v>
      </c>
      <c r="E165" s="56" t="s">
        <v>6</v>
      </c>
      <c r="F165" s="56"/>
      <c r="G165" s="37"/>
      <c r="I165" s="18"/>
    </row>
    <row r="166" spans="2:9" hidden="1">
      <c r="B166" s="56" t="s">
        <v>98</v>
      </c>
      <c r="C166" s="57">
        <v>3319</v>
      </c>
      <c r="D166" s="56" t="s">
        <v>16</v>
      </c>
      <c r="E166" s="56" t="s">
        <v>6</v>
      </c>
      <c r="F166" s="56"/>
      <c r="G166" s="37"/>
      <c r="I166" s="18"/>
    </row>
    <row r="167" spans="2:9" hidden="1">
      <c r="B167" s="56" t="s">
        <v>99</v>
      </c>
      <c r="C167" s="57">
        <v>3361</v>
      </c>
      <c r="D167" s="56" t="s">
        <v>14</v>
      </c>
      <c r="E167" s="56" t="s">
        <v>6</v>
      </c>
      <c r="F167" s="56"/>
      <c r="G167" s="37"/>
      <c r="I167" s="18"/>
    </row>
    <row r="168" spans="2:9" hidden="1">
      <c r="B168" s="56" t="s">
        <v>100</v>
      </c>
      <c r="C168" s="57">
        <v>3152</v>
      </c>
      <c r="D168" s="56" t="s">
        <v>32</v>
      </c>
      <c r="E168" s="56" t="s">
        <v>6</v>
      </c>
      <c r="F168" s="56"/>
      <c r="G168" s="37"/>
      <c r="I168" s="18"/>
    </row>
    <row r="169" spans="2:9" hidden="1">
      <c r="B169" s="56" t="s">
        <v>101</v>
      </c>
      <c r="C169" s="57">
        <v>3096</v>
      </c>
      <c r="D169" s="56" t="s">
        <v>40</v>
      </c>
      <c r="E169" s="56" t="s">
        <v>6</v>
      </c>
      <c r="F169" s="56"/>
      <c r="G169" s="37"/>
      <c r="I169" s="18"/>
    </row>
    <row r="170" spans="2:9" hidden="1">
      <c r="B170" s="56" t="s">
        <v>102</v>
      </c>
      <c r="C170" s="57">
        <v>3234</v>
      </c>
      <c r="D170" s="56" t="s">
        <v>16</v>
      </c>
      <c r="E170" s="56" t="s">
        <v>6</v>
      </c>
      <c r="F170" s="56"/>
      <c r="G170" s="37"/>
      <c r="I170" s="18"/>
    </row>
    <row r="171" spans="2:9" hidden="1">
      <c r="B171" s="56" t="s">
        <v>103</v>
      </c>
      <c r="C171" s="57">
        <v>3233</v>
      </c>
      <c r="D171" s="56" t="s">
        <v>53</v>
      </c>
      <c r="E171" s="56" t="s">
        <v>6</v>
      </c>
      <c r="F171" s="56"/>
      <c r="G171" s="37"/>
      <c r="I171" s="18"/>
    </row>
    <row r="172" spans="2:9" hidden="1">
      <c r="B172" s="56" t="s">
        <v>104</v>
      </c>
      <c r="C172" s="57">
        <v>3259</v>
      </c>
      <c r="D172" s="56" t="s">
        <v>12</v>
      </c>
      <c r="E172" s="56" t="s">
        <v>6</v>
      </c>
      <c r="F172" s="56"/>
      <c r="G172" s="37"/>
      <c r="I172" s="18"/>
    </row>
    <row r="173" spans="2:9" hidden="1">
      <c r="B173" s="56" t="s">
        <v>105</v>
      </c>
      <c r="C173" s="57">
        <v>3118</v>
      </c>
      <c r="D173" s="56" t="s">
        <v>14</v>
      </c>
      <c r="E173" s="56" t="s">
        <v>6</v>
      </c>
      <c r="F173" s="56"/>
      <c r="G173" s="37"/>
      <c r="I173" s="18"/>
    </row>
    <row r="174" spans="2:9" hidden="1">
      <c r="B174" s="56" t="s">
        <v>106</v>
      </c>
      <c r="C174" s="57">
        <v>3119</v>
      </c>
      <c r="D174" s="56" t="s">
        <v>32</v>
      </c>
      <c r="E174" s="56" t="s">
        <v>6</v>
      </c>
      <c r="F174" s="56"/>
      <c r="G174" s="37"/>
      <c r="I174" s="18"/>
    </row>
    <row r="175" spans="2:9" hidden="1">
      <c r="B175" s="56" t="s">
        <v>107</v>
      </c>
      <c r="C175" s="57">
        <v>3166</v>
      </c>
      <c r="D175" s="56" t="s">
        <v>16</v>
      </c>
      <c r="E175" s="56" t="s">
        <v>6</v>
      </c>
      <c r="F175" s="56"/>
      <c r="G175" s="37"/>
      <c r="I175" s="18"/>
    </row>
    <row r="176" spans="2:9" hidden="1">
      <c r="B176" s="56" t="s">
        <v>108</v>
      </c>
      <c r="C176" s="57">
        <v>3124</v>
      </c>
      <c r="D176" s="56" t="s">
        <v>16</v>
      </c>
      <c r="E176" s="56" t="s">
        <v>6</v>
      </c>
      <c r="F176" s="56"/>
      <c r="G176" s="37"/>
      <c r="I176" s="18"/>
    </row>
    <row r="177" spans="2:9" hidden="1">
      <c r="B177" s="56" t="s">
        <v>109</v>
      </c>
      <c r="C177" s="57">
        <v>3126</v>
      </c>
      <c r="D177" s="56" t="s">
        <v>32</v>
      </c>
      <c r="E177" s="56" t="s">
        <v>6</v>
      </c>
      <c r="F177" s="56"/>
      <c r="G177" s="37"/>
      <c r="I177" s="18"/>
    </row>
    <row r="178" spans="2:9" hidden="1">
      <c r="B178" s="56" t="s">
        <v>110</v>
      </c>
      <c r="C178" s="57">
        <v>3240</v>
      </c>
      <c r="D178" s="56" t="s">
        <v>14</v>
      </c>
      <c r="E178" s="56" t="s">
        <v>6</v>
      </c>
      <c r="F178" s="56"/>
      <c r="G178" s="37"/>
      <c r="I178" s="18"/>
    </row>
    <row r="179" spans="2:9" hidden="1">
      <c r="B179" s="4"/>
      <c r="C179" s="4"/>
      <c r="D179" s="4"/>
      <c r="E179" s="4"/>
      <c r="F179" s="4"/>
      <c r="G179" s="37"/>
      <c r="I179" s="18"/>
    </row>
    <row r="180" spans="2:9" hidden="1">
      <c r="B180" s="4"/>
      <c r="C180" s="4"/>
      <c r="D180" s="4"/>
      <c r="E180" s="4"/>
      <c r="F180" s="4"/>
      <c r="G180" s="37"/>
      <c r="I180" s="18"/>
    </row>
    <row r="181" spans="2:9" hidden="1">
      <c r="B181" s="56" t="s">
        <v>7</v>
      </c>
      <c r="C181" s="4" t="s">
        <v>237</v>
      </c>
      <c r="D181" s="4" t="s">
        <v>237</v>
      </c>
      <c r="E181" s="4" t="s">
        <v>237</v>
      </c>
      <c r="F181" s="4" t="s">
        <v>237</v>
      </c>
      <c r="G181" s="37"/>
      <c r="I181" s="18"/>
    </row>
    <row r="182" spans="2:9" hidden="1">
      <c r="B182" s="56" t="s">
        <v>237</v>
      </c>
      <c r="C182" s="4"/>
      <c r="D182" s="4"/>
      <c r="E182" s="4"/>
      <c r="F182" s="4"/>
      <c r="G182" s="37"/>
      <c r="I182" s="18"/>
    </row>
    <row r="183" spans="2:9" hidden="1">
      <c r="B183" s="56"/>
      <c r="C183" s="4"/>
      <c r="D183" s="4"/>
      <c r="E183" s="4"/>
      <c r="F183" s="4"/>
      <c r="G183" s="37"/>
      <c r="I183" s="18"/>
    </row>
    <row r="184" spans="2:9" hidden="1">
      <c r="B184" s="56" t="s">
        <v>111</v>
      </c>
      <c r="C184" s="57">
        <v>3376</v>
      </c>
      <c r="D184" s="56" t="s">
        <v>14</v>
      </c>
      <c r="E184" s="56" t="s">
        <v>7</v>
      </c>
      <c r="F184" s="56"/>
      <c r="G184" s="37"/>
      <c r="I184" s="18"/>
    </row>
    <row r="185" spans="2:9" hidden="1">
      <c r="B185" s="56" t="s">
        <v>112</v>
      </c>
      <c r="C185" s="57">
        <v>3368</v>
      </c>
      <c r="D185" s="56" t="s">
        <v>53</v>
      </c>
      <c r="E185" s="56" t="s">
        <v>7</v>
      </c>
      <c r="F185" s="56"/>
      <c r="G185" s="37"/>
      <c r="I185" s="18"/>
    </row>
    <row r="186" spans="2:9" hidden="1">
      <c r="B186" s="56" t="s">
        <v>113</v>
      </c>
      <c r="C186" s="57">
        <v>3369</v>
      </c>
      <c r="D186" s="56" t="s">
        <v>32</v>
      </c>
      <c r="E186" s="56" t="s">
        <v>7</v>
      </c>
      <c r="F186" s="56"/>
      <c r="G186" s="37"/>
      <c r="I186" s="18"/>
    </row>
    <row r="187" spans="2:9" hidden="1">
      <c r="B187" s="56" t="s">
        <v>114</v>
      </c>
      <c r="C187" s="57">
        <v>3322</v>
      </c>
      <c r="D187" s="56" t="s">
        <v>14</v>
      </c>
      <c r="E187" s="56" t="s">
        <v>7</v>
      </c>
      <c r="F187" s="56"/>
      <c r="G187" s="37"/>
      <c r="I187" s="18"/>
    </row>
    <row r="188" spans="2:9" hidden="1">
      <c r="B188" s="56" t="s">
        <v>115</v>
      </c>
      <c r="C188" s="57">
        <v>3276</v>
      </c>
      <c r="D188" s="56" t="s">
        <v>14</v>
      </c>
      <c r="E188" s="56" t="s">
        <v>7</v>
      </c>
      <c r="F188" s="56"/>
      <c r="G188" s="37"/>
      <c r="I188" s="18"/>
    </row>
    <row r="189" spans="2:9" hidden="1">
      <c r="B189" s="56" t="s">
        <v>116</v>
      </c>
      <c r="C189" s="57">
        <v>3329</v>
      </c>
      <c r="D189" s="56" t="s">
        <v>53</v>
      </c>
      <c r="E189" s="56" t="s">
        <v>7</v>
      </c>
      <c r="F189" s="56"/>
      <c r="G189" s="37"/>
      <c r="I189" s="18"/>
    </row>
    <row r="190" spans="2:9" hidden="1">
      <c r="B190" s="56" t="s">
        <v>117</v>
      </c>
      <c r="C190" s="57">
        <v>3327</v>
      </c>
      <c r="D190" s="56" t="s">
        <v>118</v>
      </c>
      <c r="E190" s="56" t="s">
        <v>7</v>
      </c>
      <c r="F190" s="56"/>
      <c r="G190" s="37"/>
      <c r="I190" s="18"/>
    </row>
    <row r="191" spans="2:9" hidden="1">
      <c r="B191" s="56" t="s">
        <v>119</v>
      </c>
      <c r="C191" s="57">
        <v>3328</v>
      </c>
      <c r="D191" s="56" t="s">
        <v>14</v>
      </c>
      <c r="E191" s="56" t="s">
        <v>7</v>
      </c>
      <c r="F191" s="56"/>
      <c r="G191" s="37"/>
      <c r="I191" s="18"/>
    </row>
    <row r="192" spans="2:9" hidden="1">
      <c r="B192" s="56" t="s">
        <v>205</v>
      </c>
      <c r="C192" s="57">
        <v>3401</v>
      </c>
      <c r="D192" s="56" t="s">
        <v>16</v>
      </c>
      <c r="E192" s="56" t="s">
        <v>7</v>
      </c>
      <c r="F192" s="56"/>
      <c r="G192" s="37"/>
      <c r="I192" s="18"/>
    </row>
    <row r="193" spans="2:9" hidden="1">
      <c r="B193" s="56" t="s">
        <v>206</v>
      </c>
      <c r="C193" s="57">
        <v>3400</v>
      </c>
      <c r="D193" s="56" t="s">
        <v>48</v>
      </c>
      <c r="E193" s="56" t="s">
        <v>7</v>
      </c>
      <c r="F193" s="56"/>
      <c r="G193" s="37"/>
      <c r="I193" s="18"/>
    </row>
    <row r="194" spans="2:9" hidden="1">
      <c r="B194" s="56" t="s">
        <v>49</v>
      </c>
      <c r="C194" s="57">
        <v>3358</v>
      </c>
      <c r="D194" s="56" t="s">
        <v>48</v>
      </c>
      <c r="E194" s="56" t="s">
        <v>7</v>
      </c>
      <c r="F194" s="56"/>
      <c r="G194" s="37"/>
      <c r="I194" s="18"/>
    </row>
    <row r="195" spans="2:9" hidden="1">
      <c r="B195" s="56" t="s">
        <v>207</v>
      </c>
      <c r="C195" s="57">
        <v>3403</v>
      </c>
      <c r="D195" s="56" t="s">
        <v>14</v>
      </c>
      <c r="E195" s="56" t="s">
        <v>7</v>
      </c>
      <c r="F195" s="56"/>
      <c r="G195" s="37"/>
      <c r="I195" s="18"/>
    </row>
    <row r="196" spans="2:9" hidden="1">
      <c r="B196" s="56" t="s">
        <v>120</v>
      </c>
      <c r="C196" s="57">
        <v>3271</v>
      </c>
      <c r="D196" s="56" t="s">
        <v>14</v>
      </c>
      <c r="E196" s="56" t="s">
        <v>7</v>
      </c>
      <c r="F196" s="56"/>
      <c r="G196" s="37"/>
      <c r="I196" s="18"/>
    </row>
    <row r="197" spans="2:9" hidden="1">
      <c r="B197" s="56" t="s">
        <v>121</v>
      </c>
      <c r="C197" s="57">
        <v>3377</v>
      </c>
      <c r="D197" s="56" t="s">
        <v>48</v>
      </c>
      <c r="E197" s="56" t="s">
        <v>7</v>
      </c>
      <c r="F197" s="56"/>
      <c r="G197" s="37"/>
      <c r="I197" s="18"/>
    </row>
    <row r="198" spans="2:9" hidden="1">
      <c r="B198" s="56" t="s">
        <v>122</v>
      </c>
      <c r="C198" s="57">
        <v>3375</v>
      </c>
      <c r="D198" s="56" t="s">
        <v>14</v>
      </c>
      <c r="E198" s="56" t="s">
        <v>7</v>
      </c>
      <c r="F198" s="56"/>
      <c r="G198" s="37"/>
      <c r="I198" s="18"/>
    </row>
    <row r="199" spans="2:9" hidden="1">
      <c r="B199" s="56" t="s">
        <v>123</v>
      </c>
      <c r="C199" s="57">
        <v>3246</v>
      </c>
      <c r="D199" s="56" t="s">
        <v>48</v>
      </c>
      <c r="E199" s="56" t="s">
        <v>7</v>
      </c>
      <c r="F199" s="56"/>
      <c r="G199" s="37"/>
      <c r="I199" s="18"/>
    </row>
    <row r="200" spans="2:9" hidden="1">
      <c r="B200" s="56" t="s">
        <v>124</v>
      </c>
      <c r="C200" s="57">
        <v>3379</v>
      </c>
      <c r="D200" s="56" t="s">
        <v>16</v>
      </c>
      <c r="E200" s="56" t="s">
        <v>7</v>
      </c>
      <c r="F200" s="56"/>
      <c r="G200" s="37"/>
      <c r="I200" s="18"/>
    </row>
    <row r="201" spans="2:9" hidden="1">
      <c r="B201" s="56" t="s">
        <v>208</v>
      </c>
      <c r="C201" s="57">
        <v>3399</v>
      </c>
      <c r="D201" s="56" t="s">
        <v>14</v>
      </c>
      <c r="E201" s="56" t="s">
        <v>7</v>
      </c>
      <c r="F201" s="56"/>
      <c r="G201" s="37"/>
      <c r="I201" s="18"/>
    </row>
    <row r="202" spans="2:9" hidden="1">
      <c r="B202" s="56" t="s">
        <v>125</v>
      </c>
      <c r="C202" s="57">
        <v>3278</v>
      </c>
      <c r="D202" s="56" t="s">
        <v>14</v>
      </c>
      <c r="E202" s="56" t="s">
        <v>7</v>
      </c>
      <c r="F202" s="56"/>
      <c r="G202" s="37"/>
      <c r="I202" s="18"/>
    </row>
    <row r="203" spans="2:9" hidden="1">
      <c r="B203" s="56" t="s">
        <v>209</v>
      </c>
      <c r="C203" s="57">
        <v>3397</v>
      </c>
      <c r="D203" s="56" t="s">
        <v>48</v>
      </c>
      <c r="E203" s="56" t="s">
        <v>7</v>
      </c>
      <c r="F203" s="56"/>
      <c r="G203" s="37"/>
      <c r="I203" s="18"/>
    </row>
    <row r="204" spans="2:9" hidden="1">
      <c r="B204" s="56" t="s">
        <v>126</v>
      </c>
      <c r="C204" s="57">
        <v>3366</v>
      </c>
      <c r="D204" s="56" t="s">
        <v>14</v>
      </c>
      <c r="E204" s="56" t="s">
        <v>7</v>
      </c>
      <c r="F204" s="56"/>
      <c r="G204" s="37"/>
      <c r="I204" s="18"/>
    </row>
    <row r="205" spans="2:9" hidden="1">
      <c r="B205" s="56" t="s">
        <v>127</v>
      </c>
      <c r="C205" s="57">
        <v>3367</v>
      </c>
      <c r="D205" s="56" t="s">
        <v>210</v>
      </c>
      <c r="E205" s="56" t="s">
        <v>7</v>
      </c>
      <c r="F205" s="56"/>
      <c r="G205" s="37"/>
      <c r="I205" s="18"/>
    </row>
    <row r="206" spans="2:9" hidden="1">
      <c r="B206" s="56" t="s">
        <v>128</v>
      </c>
      <c r="C206" s="57">
        <v>3365</v>
      </c>
      <c r="D206" s="56" t="s">
        <v>48</v>
      </c>
      <c r="E206" s="56" t="s">
        <v>7</v>
      </c>
      <c r="F206" s="56"/>
      <c r="G206" s="37"/>
      <c r="I206" s="18"/>
    </row>
    <row r="207" spans="2:9" hidden="1">
      <c r="B207" s="56" t="s">
        <v>129</v>
      </c>
      <c r="C207" s="57">
        <v>3370</v>
      </c>
      <c r="D207" s="56" t="s">
        <v>48</v>
      </c>
      <c r="E207" s="56" t="s">
        <v>7</v>
      </c>
      <c r="F207" s="56"/>
      <c r="G207" s="37"/>
      <c r="I207" s="18"/>
    </row>
    <row r="208" spans="2:9" hidden="1">
      <c r="B208" s="56" t="s">
        <v>130</v>
      </c>
      <c r="C208" s="57">
        <v>3330</v>
      </c>
      <c r="D208" s="56" t="s">
        <v>14</v>
      </c>
      <c r="E208" s="56" t="s">
        <v>7</v>
      </c>
      <c r="F208" s="56"/>
      <c r="G208" s="37"/>
      <c r="I208" s="18"/>
    </row>
    <row r="209" spans="2:9" hidden="1">
      <c r="B209" s="56" t="s">
        <v>131</v>
      </c>
      <c r="C209" s="57">
        <v>3389</v>
      </c>
      <c r="D209" s="56" t="s">
        <v>16</v>
      </c>
      <c r="E209" s="56" t="s">
        <v>7</v>
      </c>
      <c r="F209" s="56"/>
      <c r="G209" s="37"/>
      <c r="I209" s="18"/>
    </row>
    <row r="210" spans="2:9" hidden="1">
      <c r="B210" s="56" t="s">
        <v>224</v>
      </c>
      <c r="C210" s="57">
        <v>3406</v>
      </c>
      <c r="D210" s="56" t="s">
        <v>16</v>
      </c>
      <c r="E210" s="56" t="s">
        <v>7</v>
      </c>
      <c r="F210" s="56"/>
      <c r="G210" s="37"/>
      <c r="I210" s="18"/>
    </row>
    <row r="211" spans="2:9" hidden="1">
      <c r="B211" s="56" t="s">
        <v>211</v>
      </c>
      <c r="C211" s="57">
        <v>3404</v>
      </c>
      <c r="D211" s="56" t="s">
        <v>12</v>
      </c>
      <c r="E211" s="56" t="s">
        <v>7</v>
      </c>
      <c r="F211" s="56"/>
      <c r="G211" s="37"/>
      <c r="I211" s="18"/>
    </row>
    <row r="212" spans="2:9" hidden="1">
      <c r="B212" s="56" t="s">
        <v>132</v>
      </c>
      <c r="C212" s="57">
        <v>3393</v>
      </c>
      <c r="D212" s="56" t="s">
        <v>14</v>
      </c>
      <c r="E212" s="56" t="s">
        <v>7</v>
      </c>
      <c r="F212" s="56"/>
      <c r="G212" s="37"/>
      <c r="I212" s="18"/>
    </row>
    <row r="213" spans="2:9" hidden="1">
      <c r="B213" s="56" t="s">
        <v>133</v>
      </c>
      <c r="C213" s="57">
        <v>3071</v>
      </c>
      <c r="D213" s="56" t="s">
        <v>14</v>
      </c>
      <c r="E213" s="56" t="s">
        <v>7</v>
      </c>
      <c r="F213" s="56"/>
      <c r="G213" s="37"/>
      <c r="I213" s="18"/>
    </row>
    <row r="214" spans="2:9" hidden="1">
      <c r="B214" s="56" t="s">
        <v>134</v>
      </c>
      <c r="C214" s="57">
        <v>3382</v>
      </c>
      <c r="D214" s="56" t="s">
        <v>40</v>
      </c>
      <c r="E214" s="56" t="s">
        <v>7</v>
      </c>
      <c r="F214" s="56"/>
      <c r="G214" s="37"/>
      <c r="I214" s="18"/>
    </row>
    <row r="215" spans="2:9" hidden="1">
      <c r="B215" s="56" t="s">
        <v>135</v>
      </c>
      <c r="C215" s="57">
        <v>3080</v>
      </c>
      <c r="D215" s="56" t="s">
        <v>32</v>
      </c>
      <c r="E215" s="56" t="s">
        <v>7</v>
      </c>
      <c r="F215" s="56"/>
      <c r="G215" s="37"/>
      <c r="I215" s="18"/>
    </row>
    <row r="216" spans="2:9" hidden="1">
      <c r="B216" s="56" t="s">
        <v>212</v>
      </c>
      <c r="C216" s="57">
        <v>3405</v>
      </c>
      <c r="D216" s="56" t="s">
        <v>14</v>
      </c>
      <c r="E216" s="56" t="s">
        <v>7</v>
      </c>
      <c r="F216" s="56"/>
      <c r="G216" s="37"/>
      <c r="I216" s="18"/>
    </row>
    <row r="217" spans="2:9" hidden="1">
      <c r="B217" s="56" t="s">
        <v>277</v>
      </c>
      <c r="C217" s="57">
        <v>3410</v>
      </c>
      <c r="D217" s="56" t="s">
        <v>14</v>
      </c>
      <c r="E217" s="56" t="s">
        <v>7</v>
      </c>
      <c r="F217" s="56"/>
      <c r="G217" s="37"/>
      <c r="I217" s="18"/>
    </row>
    <row r="218" spans="2:9" hidden="1">
      <c r="B218" s="56" t="s">
        <v>213</v>
      </c>
      <c r="C218" s="57">
        <v>3402</v>
      </c>
      <c r="D218" s="56" t="s">
        <v>14</v>
      </c>
      <c r="E218" s="56" t="s">
        <v>7</v>
      </c>
      <c r="F218" s="56"/>
      <c r="G218" s="37"/>
      <c r="I218" s="18"/>
    </row>
    <row r="219" spans="2:9" hidden="1">
      <c r="B219" s="56" t="s">
        <v>225</v>
      </c>
      <c r="C219" s="57">
        <v>3407</v>
      </c>
      <c r="D219" s="56" t="s">
        <v>14</v>
      </c>
      <c r="E219" s="56" t="s">
        <v>7</v>
      </c>
      <c r="F219" s="56"/>
      <c r="G219" s="37"/>
      <c r="I219" s="18"/>
    </row>
    <row r="220" spans="2:9" hidden="1">
      <c r="B220" s="56" t="s">
        <v>136</v>
      </c>
      <c r="C220" s="57">
        <v>3381</v>
      </c>
      <c r="D220" s="56" t="s">
        <v>53</v>
      </c>
      <c r="E220" s="56" t="s">
        <v>7</v>
      </c>
      <c r="F220" s="56"/>
      <c r="G220" s="37"/>
      <c r="I220" s="18"/>
    </row>
    <row r="221" spans="2:9" hidden="1">
      <c r="B221" s="56" t="s">
        <v>137</v>
      </c>
      <c r="C221" s="57">
        <v>3331</v>
      </c>
      <c r="D221" s="56" t="s">
        <v>48</v>
      </c>
      <c r="E221" s="56" t="s">
        <v>7</v>
      </c>
      <c r="F221" s="56"/>
      <c r="G221" s="37"/>
      <c r="I221" s="18"/>
    </row>
    <row r="222" spans="2:9" hidden="1">
      <c r="B222" s="56" t="s">
        <v>138</v>
      </c>
      <c r="C222" s="57">
        <v>3383</v>
      </c>
      <c r="D222" s="56" t="s">
        <v>16</v>
      </c>
      <c r="E222" s="56" t="s">
        <v>7</v>
      </c>
      <c r="F222" s="56"/>
      <c r="G222" s="37"/>
      <c r="I222" s="18"/>
    </row>
    <row r="223" spans="2:9" hidden="1">
      <c r="B223" s="56" t="s">
        <v>214</v>
      </c>
      <c r="C223" s="57">
        <v>3398</v>
      </c>
      <c r="D223" s="56" t="s">
        <v>48</v>
      </c>
      <c r="E223" s="56" t="s">
        <v>7</v>
      </c>
      <c r="F223" s="56"/>
      <c r="G223" s="37"/>
      <c r="I223" s="18"/>
    </row>
    <row r="224" spans="2:9" hidden="1">
      <c r="B224" s="56" t="s">
        <v>139</v>
      </c>
      <c r="C224" s="57">
        <v>3388</v>
      </c>
      <c r="D224" s="56" t="s">
        <v>48</v>
      </c>
      <c r="E224" s="56" t="s">
        <v>7</v>
      </c>
      <c r="F224" s="56"/>
      <c r="G224" s="37"/>
      <c r="I224" s="18"/>
    </row>
    <row r="225" spans="2:9" hidden="1">
      <c r="B225" s="56" t="s">
        <v>140</v>
      </c>
      <c r="C225" s="57">
        <v>10590</v>
      </c>
      <c r="D225" s="56" t="s">
        <v>14</v>
      </c>
      <c r="E225" s="56" t="s">
        <v>7</v>
      </c>
      <c r="F225" s="56"/>
      <c r="G225" s="37"/>
      <c r="I225" s="18"/>
    </row>
    <row r="226" spans="2:9" hidden="1">
      <c r="B226" s="56" t="s">
        <v>141</v>
      </c>
      <c r="C226" s="57">
        <v>3390</v>
      </c>
      <c r="D226" s="56" t="s">
        <v>53</v>
      </c>
      <c r="E226" s="56" t="s">
        <v>7</v>
      </c>
      <c r="F226" s="56"/>
      <c r="G226" s="37"/>
      <c r="I226" s="18"/>
    </row>
    <row r="227" spans="2:9" hidden="1">
      <c r="B227" s="56" t="s">
        <v>278</v>
      </c>
      <c r="C227" s="57">
        <v>3409</v>
      </c>
      <c r="D227" s="56" t="s">
        <v>14</v>
      </c>
      <c r="E227" s="56" t="s">
        <v>7</v>
      </c>
      <c r="F227" s="56"/>
      <c r="G227" s="37"/>
      <c r="I227" s="18"/>
    </row>
    <row r="228" spans="2:9" hidden="1">
      <c r="B228" s="56" t="s">
        <v>142</v>
      </c>
      <c r="C228" s="57">
        <v>3371</v>
      </c>
      <c r="D228" s="56" t="s">
        <v>53</v>
      </c>
      <c r="E228" s="56" t="s">
        <v>7</v>
      </c>
      <c r="F228" s="56"/>
      <c r="G228" s="37"/>
      <c r="I228" s="18"/>
    </row>
    <row r="229" spans="2:9" hidden="1">
      <c r="B229" s="56" t="s">
        <v>143</v>
      </c>
      <c r="C229" s="57">
        <v>3372</v>
      </c>
      <c r="D229" s="56" t="s">
        <v>16</v>
      </c>
      <c r="E229" s="56" t="s">
        <v>7</v>
      </c>
      <c r="F229" s="56"/>
      <c r="G229" s="37"/>
      <c r="I229" s="18"/>
    </row>
    <row r="230" spans="2:9" hidden="1">
      <c r="B230" s="56" t="s">
        <v>144</v>
      </c>
      <c r="C230" s="57">
        <v>3306</v>
      </c>
      <c r="D230" s="56" t="s">
        <v>14</v>
      </c>
      <c r="E230" s="56" t="s">
        <v>7</v>
      </c>
      <c r="F230" s="56"/>
      <c r="G230" s="37"/>
      <c r="I230" s="18"/>
    </row>
    <row r="231" spans="2:9" hidden="1">
      <c r="B231" s="56" t="s">
        <v>145</v>
      </c>
      <c r="C231" s="57">
        <v>3343</v>
      </c>
      <c r="D231" s="56" t="s">
        <v>48</v>
      </c>
      <c r="E231" s="56" t="s">
        <v>7</v>
      </c>
      <c r="F231" s="56"/>
      <c r="G231" s="37"/>
      <c r="I231" s="18"/>
    </row>
    <row r="232" spans="2:9" hidden="1">
      <c r="B232" s="56" t="s">
        <v>146</v>
      </c>
      <c r="C232" s="57">
        <v>3373</v>
      </c>
      <c r="D232" s="56" t="s">
        <v>14</v>
      </c>
      <c r="E232" s="56" t="s">
        <v>7</v>
      </c>
      <c r="F232" s="56"/>
      <c r="G232" s="37"/>
      <c r="I232" s="18"/>
    </row>
    <row r="233" spans="2:9" hidden="1">
      <c r="B233" s="56" t="s">
        <v>215</v>
      </c>
      <c r="C233" s="57">
        <v>37147</v>
      </c>
      <c r="D233" s="56" t="s">
        <v>32</v>
      </c>
      <c r="E233" s="56" t="s">
        <v>7</v>
      </c>
      <c r="F233" s="56"/>
      <c r="G233" s="37"/>
      <c r="I233" s="18"/>
    </row>
    <row r="234" spans="2:9" hidden="1">
      <c r="B234" s="56" t="s">
        <v>147</v>
      </c>
      <c r="C234" s="57">
        <v>3374</v>
      </c>
      <c r="D234" s="56" t="s">
        <v>14</v>
      </c>
      <c r="E234" s="56" t="s">
        <v>7</v>
      </c>
      <c r="F234" s="56"/>
      <c r="G234" s="37"/>
      <c r="I234" s="18"/>
    </row>
    <row r="235" spans="2:9" hidden="1">
      <c r="B235" s="56" t="s">
        <v>148</v>
      </c>
      <c r="C235" s="57">
        <v>3384</v>
      </c>
      <c r="D235" s="56" t="s">
        <v>14</v>
      </c>
      <c r="E235" s="56" t="s">
        <v>7</v>
      </c>
      <c r="F235" s="56"/>
      <c r="G235" s="37"/>
      <c r="I235" s="18"/>
    </row>
    <row r="236" spans="2:9" hidden="1">
      <c r="B236" s="56" t="s">
        <v>279</v>
      </c>
      <c r="C236" s="57">
        <v>3270</v>
      </c>
      <c r="D236" s="56" t="s">
        <v>14</v>
      </c>
      <c r="E236" s="56" t="s">
        <v>7</v>
      </c>
      <c r="F236" s="56"/>
      <c r="G236" s="37"/>
      <c r="I236" s="18"/>
    </row>
    <row r="237" spans="2:9" hidden="1">
      <c r="B237" s="56" t="s">
        <v>149</v>
      </c>
      <c r="C237" s="57">
        <v>3380</v>
      </c>
      <c r="D237" s="56" t="s">
        <v>14</v>
      </c>
      <c r="E237" s="56" t="s">
        <v>7</v>
      </c>
      <c r="F237" s="56"/>
      <c r="G237" s="37"/>
      <c r="I237" s="18"/>
    </row>
    <row r="238" spans="2:9" hidden="1">
      <c r="B238" s="56" t="s">
        <v>150</v>
      </c>
      <c r="C238" s="57">
        <v>3268</v>
      </c>
      <c r="D238" s="56" t="s">
        <v>14</v>
      </c>
      <c r="E238" s="56" t="s">
        <v>7</v>
      </c>
      <c r="F238" s="56"/>
      <c r="G238" s="37"/>
      <c r="I238" s="18"/>
    </row>
    <row r="239" spans="2:9" hidden="1">
      <c r="B239" s="56" t="s">
        <v>216</v>
      </c>
      <c r="C239" s="57">
        <v>3396</v>
      </c>
      <c r="D239" s="56" t="s">
        <v>14</v>
      </c>
      <c r="E239" s="56" t="s">
        <v>7</v>
      </c>
      <c r="F239" s="56"/>
      <c r="G239" s="37"/>
      <c r="I239" s="18"/>
    </row>
    <row r="240" spans="2:9" hidden="1">
      <c r="B240" s="56" t="s">
        <v>151</v>
      </c>
      <c r="C240" s="57">
        <v>3344</v>
      </c>
      <c r="D240" s="56" t="s">
        <v>36</v>
      </c>
      <c r="E240" s="56" t="s">
        <v>7</v>
      </c>
      <c r="F240" s="56"/>
      <c r="G240" s="37"/>
      <c r="I240" s="18"/>
    </row>
    <row r="241" spans="2:9" hidden="1">
      <c r="B241" s="56" t="s">
        <v>152</v>
      </c>
      <c r="C241" s="57">
        <v>3378</v>
      </c>
      <c r="D241" s="56" t="s">
        <v>53</v>
      </c>
      <c r="E241" s="56" t="s">
        <v>7</v>
      </c>
      <c r="F241" s="56"/>
      <c r="G241" s="37"/>
      <c r="I241" s="18"/>
    </row>
    <row r="242" spans="2:9" hidden="1">
      <c r="B242" s="56"/>
      <c r="C242" s="57"/>
      <c r="D242" s="56"/>
      <c r="E242" s="56"/>
      <c r="F242" s="56"/>
      <c r="G242" s="37"/>
      <c r="I242" s="18"/>
    </row>
    <row r="243" spans="2:9" hidden="1">
      <c r="B243" s="56"/>
      <c r="C243" s="57"/>
      <c r="D243" s="56"/>
      <c r="E243" s="56"/>
      <c r="F243" s="56"/>
      <c r="G243" s="37"/>
      <c r="I243" s="18"/>
    </row>
    <row r="244" spans="2:9" hidden="1">
      <c r="B244" s="56" t="s">
        <v>230</v>
      </c>
      <c r="C244" s="4" t="s">
        <v>237</v>
      </c>
      <c r="D244" s="4" t="s">
        <v>237</v>
      </c>
      <c r="E244" s="4" t="s">
        <v>237</v>
      </c>
      <c r="F244" s="4" t="s">
        <v>237</v>
      </c>
      <c r="G244" s="37"/>
      <c r="I244" s="18"/>
    </row>
    <row r="245" spans="2:9" hidden="1">
      <c r="B245" s="56" t="s">
        <v>237</v>
      </c>
      <c r="C245" s="4"/>
      <c r="D245" s="4"/>
      <c r="E245" s="4"/>
      <c r="F245" s="4"/>
      <c r="G245" s="37"/>
      <c r="I245" s="18"/>
    </row>
    <row r="246" spans="2:9" hidden="1">
      <c r="B246" s="56"/>
      <c r="C246" s="4"/>
      <c r="D246" s="4"/>
      <c r="E246" s="4"/>
      <c r="F246" s="4"/>
      <c r="G246" s="37"/>
      <c r="I246" s="18"/>
    </row>
    <row r="247" spans="2:9" hidden="1">
      <c r="B247" s="56" t="s">
        <v>42</v>
      </c>
      <c r="C247" s="57">
        <v>3013</v>
      </c>
      <c r="D247" s="56" t="s">
        <v>32</v>
      </c>
      <c r="E247" s="56" t="s">
        <v>230</v>
      </c>
      <c r="F247" s="56"/>
      <c r="G247" s="37"/>
      <c r="I247" s="18"/>
    </row>
    <row r="248" spans="2:9" hidden="1">
      <c r="B248" s="56" t="s">
        <v>43</v>
      </c>
      <c r="C248" s="57">
        <v>3014</v>
      </c>
      <c r="D248" s="56" t="s">
        <v>44</v>
      </c>
      <c r="E248" s="56" t="s">
        <v>230</v>
      </c>
      <c r="F248" s="56"/>
      <c r="G248" s="37"/>
      <c r="I248" s="18"/>
    </row>
    <row r="249" spans="2:9" hidden="1">
      <c r="B249" s="56" t="s">
        <v>45</v>
      </c>
      <c r="C249" s="57">
        <v>3391</v>
      </c>
      <c r="D249" s="56" t="s">
        <v>36</v>
      </c>
      <c r="E249" s="56" t="s">
        <v>230</v>
      </c>
      <c r="F249" s="56"/>
      <c r="G249" s="37"/>
      <c r="I249" s="18"/>
    </row>
    <row r="250" spans="2:9" hidden="1">
      <c r="B250" s="56" t="s">
        <v>47</v>
      </c>
      <c r="C250" s="57">
        <v>3185</v>
      </c>
      <c r="D250" s="56" t="s">
        <v>48</v>
      </c>
      <c r="E250" s="56" t="s">
        <v>230</v>
      </c>
      <c r="F250" s="56"/>
      <c r="G250" s="37"/>
      <c r="I250" s="18"/>
    </row>
    <row r="251" spans="2:9" hidden="1">
      <c r="B251" s="56" t="s">
        <v>50</v>
      </c>
      <c r="C251" s="57">
        <v>3209</v>
      </c>
      <c r="D251" s="56" t="s">
        <v>14</v>
      </c>
      <c r="E251" s="56" t="s">
        <v>230</v>
      </c>
      <c r="F251" s="56"/>
      <c r="G251" s="37"/>
      <c r="I251" s="18"/>
    </row>
    <row r="252" spans="2:9" hidden="1">
      <c r="B252" s="56" t="s">
        <v>51</v>
      </c>
      <c r="C252" s="57">
        <v>3163</v>
      </c>
      <c r="D252" s="56" t="s">
        <v>32</v>
      </c>
      <c r="E252" s="56" t="s">
        <v>230</v>
      </c>
      <c r="F252" s="56"/>
      <c r="G252" s="37"/>
      <c r="I252" s="18"/>
    </row>
    <row r="253" spans="2:9" hidden="1">
      <c r="B253" s="56" t="s">
        <v>52</v>
      </c>
      <c r="C253" s="57">
        <v>3363</v>
      </c>
      <c r="D253" s="56" t="s">
        <v>53</v>
      </c>
      <c r="E253" s="56" t="s">
        <v>230</v>
      </c>
      <c r="F253" s="56"/>
      <c r="G253" s="37"/>
      <c r="I253" s="18"/>
    </row>
    <row r="254" spans="2:9" hidden="1">
      <c r="B254" s="56" t="s">
        <v>54</v>
      </c>
      <c r="C254" s="57">
        <v>3284</v>
      </c>
      <c r="D254" s="56" t="s">
        <v>14</v>
      </c>
      <c r="E254" s="56" t="s">
        <v>230</v>
      </c>
      <c r="F254" s="56"/>
      <c r="G254" s="37"/>
      <c r="I254" s="18"/>
    </row>
    <row r="255" spans="2:9" hidden="1">
      <c r="B255" s="56" t="s">
        <v>55</v>
      </c>
      <c r="C255" s="57">
        <v>3308</v>
      </c>
      <c r="D255" s="56" t="s">
        <v>16</v>
      </c>
      <c r="E255" s="56" t="s">
        <v>230</v>
      </c>
      <c r="F255" s="56"/>
      <c r="G255" s="37"/>
      <c r="I255" s="18"/>
    </row>
    <row r="256" spans="2:9" hidden="1">
      <c r="B256" s="56" t="s">
        <v>56</v>
      </c>
      <c r="C256" s="57">
        <v>3285</v>
      </c>
      <c r="D256" s="56" t="s">
        <v>16</v>
      </c>
      <c r="E256" s="56" t="s">
        <v>230</v>
      </c>
      <c r="F256" s="56"/>
      <c r="G256" s="37"/>
      <c r="I256" s="18"/>
    </row>
    <row r="257" spans="2:9" hidden="1">
      <c r="B257" s="56" t="s">
        <v>57</v>
      </c>
      <c r="C257" s="57">
        <v>3264</v>
      </c>
      <c r="D257" s="56" t="s">
        <v>40</v>
      </c>
      <c r="E257" s="56" t="s">
        <v>230</v>
      </c>
      <c r="F257" s="56"/>
      <c r="G257" s="37"/>
      <c r="I257" s="18"/>
    </row>
    <row r="258" spans="2:9" hidden="1">
      <c r="B258" s="56" t="s">
        <v>58</v>
      </c>
      <c r="C258" s="57">
        <v>3359</v>
      </c>
      <c r="D258" s="56" t="s">
        <v>14</v>
      </c>
      <c r="E258" s="56" t="s">
        <v>230</v>
      </c>
      <c r="F258" s="56"/>
      <c r="G258" s="37"/>
      <c r="I258" s="18"/>
    </row>
    <row r="259" spans="2:9" hidden="1">
      <c r="B259" s="56" t="s">
        <v>59</v>
      </c>
      <c r="C259" s="57">
        <v>3256</v>
      </c>
      <c r="D259" s="56" t="s">
        <v>14</v>
      </c>
      <c r="E259" s="56" t="s">
        <v>230</v>
      </c>
      <c r="F259" s="56"/>
      <c r="G259" s="37"/>
      <c r="I259" s="18"/>
    </row>
    <row r="260" spans="2:9" hidden="1">
      <c r="B260" s="56" t="s">
        <v>60</v>
      </c>
      <c r="C260" s="57">
        <v>3392</v>
      </c>
      <c r="D260" s="56" t="s">
        <v>36</v>
      </c>
      <c r="E260" s="56" t="s">
        <v>230</v>
      </c>
      <c r="F260" s="56"/>
      <c r="G260" s="37"/>
      <c r="I260" s="18"/>
    </row>
    <row r="261" spans="2:9" hidden="1">
      <c r="B261" s="56" t="s">
        <v>61</v>
      </c>
      <c r="C261" s="57">
        <v>3299</v>
      </c>
      <c r="D261" s="56" t="s">
        <v>14</v>
      </c>
      <c r="E261" s="56" t="s">
        <v>230</v>
      </c>
      <c r="F261" s="56"/>
      <c r="G261" s="37"/>
      <c r="I261" s="18"/>
    </row>
    <row r="262" spans="2:9" hidden="1">
      <c r="B262" s="56" t="s">
        <v>62</v>
      </c>
      <c r="C262" s="57">
        <v>3355</v>
      </c>
      <c r="D262" s="56" t="s">
        <v>36</v>
      </c>
      <c r="E262" s="56" t="s">
        <v>230</v>
      </c>
      <c r="F262" s="56"/>
      <c r="G262" s="37"/>
      <c r="I262" s="18"/>
    </row>
    <row r="263" spans="2:9" hidden="1">
      <c r="B263" s="56" t="s">
        <v>63</v>
      </c>
      <c r="C263" s="57">
        <v>3354</v>
      </c>
      <c r="D263" s="56" t="s">
        <v>32</v>
      </c>
      <c r="E263" s="56" t="s">
        <v>230</v>
      </c>
      <c r="F263" s="56"/>
      <c r="G263" s="37"/>
      <c r="I263" s="18"/>
    </row>
    <row r="264" spans="2:9" hidden="1">
      <c r="B264" s="56" t="s">
        <v>64</v>
      </c>
      <c r="C264" s="57">
        <v>3357</v>
      </c>
      <c r="D264" s="56" t="s">
        <v>16</v>
      </c>
      <c r="E264" s="56" t="s">
        <v>230</v>
      </c>
      <c r="F264" s="56"/>
      <c r="G264" s="37"/>
      <c r="I264" s="18"/>
    </row>
    <row r="265" spans="2:9" hidden="1">
      <c r="B265" s="56" t="s">
        <v>65</v>
      </c>
      <c r="C265" s="57">
        <v>3286</v>
      </c>
      <c r="D265" s="56" t="s">
        <v>12</v>
      </c>
      <c r="E265" s="56" t="s">
        <v>230</v>
      </c>
      <c r="F265" s="56"/>
      <c r="G265" s="37"/>
      <c r="I265" s="18"/>
    </row>
    <row r="266" spans="2:9" hidden="1">
      <c r="B266" s="56" t="s">
        <v>66</v>
      </c>
      <c r="C266" s="57">
        <v>3252</v>
      </c>
      <c r="D266" s="56" t="s">
        <v>32</v>
      </c>
      <c r="E266" s="56" t="s">
        <v>230</v>
      </c>
      <c r="F266" s="56"/>
      <c r="G266" s="37"/>
      <c r="I266" s="18"/>
    </row>
    <row r="267" spans="2:9" hidden="1">
      <c r="B267" s="56" t="s">
        <v>67</v>
      </c>
      <c r="C267" s="57">
        <v>3346</v>
      </c>
      <c r="D267" s="56" t="s">
        <v>14</v>
      </c>
      <c r="E267" s="56" t="s">
        <v>230</v>
      </c>
      <c r="F267" s="56"/>
      <c r="G267" s="37"/>
      <c r="I267" s="18"/>
    </row>
    <row r="268" spans="2:9" hidden="1">
      <c r="B268" s="56" t="s">
        <v>68</v>
      </c>
      <c r="C268" s="57">
        <v>3122</v>
      </c>
      <c r="D268" s="56" t="s">
        <v>12</v>
      </c>
      <c r="E268" s="56" t="s">
        <v>230</v>
      </c>
      <c r="F268" s="56"/>
      <c r="G268" s="37"/>
      <c r="I268" s="18"/>
    </row>
    <row r="269" spans="2:9" hidden="1">
      <c r="B269" s="56" t="s">
        <v>69</v>
      </c>
      <c r="C269" s="57">
        <v>3356</v>
      </c>
      <c r="D269" s="56" t="s">
        <v>14</v>
      </c>
      <c r="E269" s="56" t="s">
        <v>230</v>
      </c>
      <c r="F269" s="56"/>
      <c r="G269" s="37"/>
      <c r="I269" s="18"/>
    </row>
    <row r="270" spans="2:9" hidden="1">
      <c r="B270" s="56" t="s">
        <v>70</v>
      </c>
      <c r="C270" s="57">
        <v>3364</v>
      </c>
      <c r="D270" s="56" t="s">
        <v>32</v>
      </c>
      <c r="E270" s="56" t="s">
        <v>230</v>
      </c>
      <c r="F270" s="56"/>
      <c r="G270" s="37"/>
      <c r="I270" s="18"/>
    </row>
    <row r="271" spans="2:9" hidden="1">
      <c r="B271" s="56" t="s">
        <v>71</v>
      </c>
      <c r="C271" s="57">
        <v>3225</v>
      </c>
      <c r="D271" s="56" t="s">
        <v>32</v>
      </c>
      <c r="E271" s="56" t="s">
        <v>230</v>
      </c>
      <c r="F271" s="56"/>
      <c r="G271" s="37"/>
      <c r="I271" s="18"/>
    </row>
    <row r="272" spans="2:9" hidden="1">
      <c r="B272" s="4"/>
      <c r="C272" s="4"/>
      <c r="D272" s="4"/>
      <c r="E272" s="4"/>
      <c r="F272" s="4"/>
      <c r="G272" s="37"/>
      <c r="I272" s="18"/>
    </row>
    <row r="273" spans="2:9" hidden="1">
      <c r="B273" s="4"/>
      <c r="C273" s="4"/>
      <c r="D273" s="4"/>
      <c r="E273" s="4"/>
      <c r="F273" s="4"/>
      <c r="G273" s="37"/>
      <c r="I273" s="18"/>
    </row>
    <row r="274" spans="2:9" hidden="1">
      <c r="B274" s="56" t="s">
        <v>8</v>
      </c>
      <c r="C274" s="4" t="s">
        <v>237</v>
      </c>
      <c r="D274" s="4" t="s">
        <v>237</v>
      </c>
      <c r="E274" s="4" t="s">
        <v>237</v>
      </c>
      <c r="F274" s="4" t="s">
        <v>237</v>
      </c>
      <c r="G274" s="37"/>
      <c r="I274" s="18"/>
    </row>
    <row r="275" spans="2:9" hidden="1">
      <c r="B275" s="4" t="s">
        <v>237</v>
      </c>
      <c r="C275" s="4" t="s">
        <v>237</v>
      </c>
      <c r="D275" s="4" t="s">
        <v>237</v>
      </c>
      <c r="E275" s="4" t="s">
        <v>237</v>
      </c>
      <c r="F275" s="4" t="s">
        <v>237</v>
      </c>
      <c r="G275" s="37"/>
      <c r="I275" s="18"/>
    </row>
    <row r="276" spans="2:9" hidden="1">
      <c r="B276" s="4"/>
      <c r="C276" s="4"/>
      <c r="D276" s="4"/>
      <c r="E276" s="4"/>
      <c r="F276" s="4"/>
      <c r="G276" s="37"/>
      <c r="I276" s="18"/>
    </row>
    <row r="277" spans="2:9" hidden="1">
      <c r="B277" s="56" t="s">
        <v>153</v>
      </c>
      <c r="C277" s="57">
        <v>3274</v>
      </c>
      <c r="D277" s="56" t="s">
        <v>16</v>
      </c>
      <c r="E277" s="56" t="s">
        <v>8</v>
      </c>
      <c r="F277" s="56"/>
      <c r="G277" s="37"/>
      <c r="I277" s="18"/>
    </row>
    <row r="278" spans="2:9" hidden="1">
      <c r="B278" s="56" t="s">
        <v>154</v>
      </c>
      <c r="C278" s="57">
        <v>3332</v>
      </c>
      <c r="D278" s="56" t="s">
        <v>14</v>
      </c>
      <c r="E278" s="56" t="s">
        <v>8</v>
      </c>
      <c r="F278" s="56"/>
      <c r="G278" s="37"/>
      <c r="I278" s="18"/>
    </row>
    <row r="279" spans="2:9" hidden="1">
      <c r="B279" s="56" t="s">
        <v>155</v>
      </c>
      <c r="C279" s="57">
        <v>3232</v>
      </c>
      <c r="D279" s="56" t="s">
        <v>48</v>
      </c>
      <c r="E279" s="56" t="s">
        <v>8</v>
      </c>
      <c r="F279" s="56"/>
      <c r="G279" s="37"/>
      <c r="I279" s="18"/>
    </row>
    <row r="280" spans="2:9" hidden="1">
      <c r="B280" s="56" t="s">
        <v>156</v>
      </c>
      <c r="C280" s="57">
        <v>3176</v>
      </c>
      <c r="D280" s="56" t="s">
        <v>16</v>
      </c>
      <c r="E280" s="56" t="s">
        <v>8</v>
      </c>
      <c r="F280" s="56"/>
      <c r="G280" s="37"/>
      <c r="I280" s="18"/>
    </row>
    <row r="281" spans="2:9" hidden="1">
      <c r="B281" s="56" t="s">
        <v>157</v>
      </c>
      <c r="C281" s="57">
        <v>3228</v>
      </c>
      <c r="D281" s="56" t="s">
        <v>14</v>
      </c>
      <c r="E281" s="56" t="s">
        <v>8</v>
      </c>
      <c r="F281" s="56"/>
      <c r="G281" s="37"/>
      <c r="I281" s="18"/>
    </row>
    <row r="282" spans="2:9" hidden="1">
      <c r="B282" s="56" t="s">
        <v>158</v>
      </c>
      <c r="C282" s="57">
        <v>3310</v>
      </c>
      <c r="D282" s="56" t="s">
        <v>14</v>
      </c>
      <c r="E282" s="56" t="s">
        <v>8</v>
      </c>
      <c r="F282" s="56"/>
      <c r="G282" s="37"/>
      <c r="I282" s="18"/>
    </row>
    <row r="283" spans="2:9" hidden="1">
      <c r="B283" s="56" t="s">
        <v>159</v>
      </c>
      <c r="C283" s="57">
        <v>3333</v>
      </c>
      <c r="D283" s="56" t="s">
        <v>14</v>
      </c>
      <c r="E283" s="56" t="s">
        <v>8</v>
      </c>
      <c r="F283" s="56"/>
      <c r="G283" s="37"/>
      <c r="I283" s="18"/>
    </row>
    <row r="284" spans="2:9" hidden="1">
      <c r="B284" s="56" t="s">
        <v>160</v>
      </c>
      <c r="C284" s="57">
        <v>3102</v>
      </c>
      <c r="D284" s="56" t="s">
        <v>16</v>
      </c>
      <c r="E284" s="56" t="s">
        <v>8</v>
      </c>
      <c r="F284" s="56"/>
      <c r="G284" s="37"/>
      <c r="I284" s="18"/>
    </row>
    <row r="285" spans="2:9" hidden="1">
      <c r="B285" s="56" t="s">
        <v>161</v>
      </c>
      <c r="C285" s="57">
        <v>3231</v>
      </c>
      <c r="D285" s="56" t="s">
        <v>48</v>
      </c>
      <c r="E285" s="56" t="s">
        <v>8</v>
      </c>
      <c r="F285" s="56"/>
      <c r="G285" s="37"/>
      <c r="I285" s="18"/>
    </row>
    <row r="286" spans="2:9" hidden="1">
      <c r="B286" s="56" t="s">
        <v>162</v>
      </c>
      <c r="C286" s="57">
        <v>29035</v>
      </c>
      <c r="D286" s="56" t="s">
        <v>16</v>
      </c>
      <c r="E286" s="56" t="s">
        <v>8</v>
      </c>
      <c r="F286" s="56"/>
      <c r="G286" s="37"/>
      <c r="I286" s="18"/>
    </row>
    <row r="287" spans="2:9" hidden="1">
      <c r="B287" s="56" t="s">
        <v>163</v>
      </c>
      <c r="C287" s="57">
        <v>3362</v>
      </c>
      <c r="D287" s="56" t="s">
        <v>14</v>
      </c>
      <c r="E287" s="56" t="s">
        <v>8</v>
      </c>
      <c r="F287" s="56"/>
      <c r="G287" s="37"/>
      <c r="I287" s="18"/>
    </row>
    <row r="288" spans="2:9" hidden="1">
      <c r="B288" s="56" t="s">
        <v>164</v>
      </c>
      <c r="C288" s="57">
        <v>25832</v>
      </c>
      <c r="D288" s="56" t="s">
        <v>48</v>
      </c>
      <c r="E288" s="56" t="s">
        <v>8</v>
      </c>
      <c r="F288" s="56"/>
      <c r="G288" s="37"/>
      <c r="I288" s="18"/>
    </row>
    <row r="289" spans="2:9" hidden="1">
      <c r="B289" s="56" t="s">
        <v>165</v>
      </c>
      <c r="C289" s="57">
        <v>3249</v>
      </c>
      <c r="D289" s="56" t="s">
        <v>14</v>
      </c>
      <c r="E289" s="56" t="s">
        <v>8</v>
      </c>
      <c r="F289" s="56"/>
      <c r="G289" s="37"/>
      <c r="I289" s="18"/>
    </row>
    <row r="290" spans="2:9" hidden="1">
      <c r="B290" s="56" t="s">
        <v>166</v>
      </c>
      <c r="C290" s="57">
        <v>3289</v>
      </c>
      <c r="D290" s="56" t="s">
        <v>14</v>
      </c>
      <c r="E290" s="56" t="s">
        <v>8</v>
      </c>
      <c r="F290" s="56"/>
      <c r="G290" s="37"/>
      <c r="I290" s="18"/>
    </row>
    <row r="291" spans="2:9" hidden="1">
      <c r="B291" s="56" t="s">
        <v>217</v>
      </c>
      <c r="C291" s="57">
        <v>14673</v>
      </c>
      <c r="D291" s="56" t="s">
        <v>16</v>
      </c>
      <c r="E291" s="56" t="s">
        <v>8</v>
      </c>
      <c r="F291" s="56"/>
      <c r="G291" s="37"/>
      <c r="I291" s="18"/>
    </row>
    <row r="292" spans="2:9" hidden="1">
      <c r="B292" s="56" t="s">
        <v>167</v>
      </c>
      <c r="C292" s="57">
        <v>3261</v>
      </c>
      <c r="D292" s="56" t="s">
        <v>14</v>
      </c>
      <c r="E292" s="56" t="s">
        <v>8</v>
      </c>
      <c r="F292" s="56"/>
      <c r="G292" s="37"/>
      <c r="I292" s="18"/>
    </row>
    <row r="293" spans="2:9" hidden="1">
      <c r="B293" s="56" t="s">
        <v>168</v>
      </c>
      <c r="C293" s="57">
        <v>3345</v>
      </c>
      <c r="D293" s="56" t="s">
        <v>14</v>
      </c>
      <c r="E293" s="56" t="s">
        <v>8</v>
      </c>
      <c r="F293" s="56"/>
      <c r="G293" s="37"/>
      <c r="I293" s="18"/>
    </row>
    <row r="294" spans="2:9" hidden="1">
      <c r="B294" s="56" t="s">
        <v>218</v>
      </c>
      <c r="C294" s="57">
        <v>3395</v>
      </c>
      <c r="D294" s="56" t="s">
        <v>32</v>
      </c>
      <c r="E294" s="56" t="s">
        <v>8</v>
      </c>
      <c r="F294" s="56"/>
      <c r="G294" s="37"/>
      <c r="I294" s="18"/>
    </row>
    <row r="295" spans="2:9" hidden="1">
      <c r="B295" s="56" t="s">
        <v>219</v>
      </c>
      <c r="C295" s="57">
        <v>3394</v>
      </c>
      <c r="D295" s="56" t="s">
        <v>14</v>
      </c>
      <c r="E295" s="56" t="s">
        <v>8</v>
      </c>
      <c r="F295" s="56"/>
      <c r="G295" s="37"/>
      <c r="I295" s="18"/>
    </row>
    <row r="296" spans="2:9" hidden="1">
      <c r="B296" s="56" t="s">
        <v>169</v>
      </c>
      <c r="C296" s="57">
        <v>3292</v>
      </c>
      <c r="D296" s="56" t="s">
        <v>14</v>
      </c>
      <c r="E296" s="56" t="s">
        <v>8</v>
      </c>
      <c r="F296" s="56"/>
      <c r="G296" s="37"/>
      <c r="I296" s="18"/>
    </row>
    <row r="297" spans="2:9" hidden="1">
      <c r="B297" s="4"/>
      <c r="C297" s="4"/>
      <c r="D297" s="4"/>
      <c r="E297" s="4"/>
      <c r="F297" s="4"/>
      <c r="G297" s="37"/>
      <c r="I297" s="18"/>
    </row>
    <row r="298" spans="2:9" hidden="1">
      <c r="B298" s="4"/>
      <c r="C298" s="4"/>
      <c r="D298" s="4"/>
      <c r="E298" s="4"/>
      <c r="F298" s="4"/>
      <c r="G298" s="37"/>
      <c r="I298" s="18"/>
    </row>
    <row r="299" spans="2:9" hidden="1">
      <c r="B299" s="56" t="s">
        <v>10</v>
      </c>
      <c r="C299" s="4" t="s">
        <v>237</v>
      </c>
      <c r="D299" s="4" t="s">
        <v>237</v>
      </c>
      <c r="E299" s="4" t="s">
        <v>237</v>
      </c>
      <c r="F299" s="4" t="s">
        <v>237</v>
      </c>
      <c r="G299" s="37"/>
      <c r="I299" s="18"/>
    </row>
    <row r="300" spans="2:9" hidden="1">
      <c r="B300" s="56" t="s">
        <v>237</v>
      </c>
      <c r="C300" s="4"/>
      <c r="D300" s="4"/>
      <c r="E300" s="4"/>
      <c r="F300" s="4"/>
      <c r="G300" s="37"/>
      <c r="I300" s="18"/>
    </row>
    <row r="301" spans="2:9" hidden="1">
      <c r="B301" s="56"/>
      <c r="C301" s="4"/>
      <c r="D301" s="4"/>
      <c r="E301" s="4"/>
      <c r="F301" s="4"/>
      <c r="G301" s="37"/>
      <c r="I301" s="18"/>
    </row>
    <row r="302" spans="2:9" hidden="1">
      <c r="B302" s="56" t="s">
        <v>226</v>
      </c>
      <c r="C302" s="57">
        <v>3408</v>
      </c>
      <c r="D302" s="56" t="s">
        <v>48</v>
      </c>
      <c r="E302" s="56" t="s">
        <v>10</v>
      </c>
      <c r="F302" s="56"/>
      <c r="G302" s="37"/>
      <c r="I302" s="18"/>
    </row>
    <row r="303" spans="2:9" hidden="1">
      <c r="B303" s="56" t="s">
        <v>170</v>
      </c>
      <c r="C303" s="57">
        <v>3311</v>
      </c>
      <c r="D303" s="56" t="s">
        <v>48</v>
      </c>
      <c r="E303" s="56" t="s">
        <v>10</v>
      </c>
      <c r="F303" s="56"/>
      <c r="G303" s="37"/>
      <c r="I303" s="18"/>
    </row>
    <row r="304" spans="2:9" hidden="1">
      <c r="B304" s="56" t="s">
        <v>171</v>
      </c>
      <c r="C304" s="57">
        <v>3314</v>
      </c>
      <c r="D304" s="56" t="s">
        <v>32</v>
      </c>
      <c r="E304" s="56" t="s">
        <v>10</v>
      </c>
      <c r="F304" s="56"/>
      <c r="G304" s="37"/>
      <c r="I304" s="18"/>
    </row>
    <row r="305" spans="2:9" hidden="1">
      <c r="B305" s="56" t="s">
        <v>172</v>
      </c>
      <c r="C305" s="57">
        <v>3323</v>
      </c>
      <c r="D305" s="56" t="s">
        <v>16</v>
      </c>
      <c r="E305" s="56" t="s">
        <v>10</v>
      </c>
      <c r="F305" s="56"/>
      <c r="G305" s="37"/>
      <c r="I305" s="18"/>
    </row>
    <row r="306" spans="2:9" hidden="1">
      <c r="B306" s="56" t="s">
        <v>173</v>
      </c>
      <c r="C306" s="57">
        <v>3342</v>
      </c>
      <c r="D306" s="56" t="s">
        <v>16</v>
      </c>
      <c r="E306" s="56" t="s">
        <v>10</v>
      </c>
      <c r="F306" s="56"/>
      <c r="G306" s="37"/>
      <c r="I306" s="18"/>
    </row>
    <row r="307" spans="2:9" hidden="1">
      <c r="B307" s="56" t="s">
        <v>174</v>
      </c>
      <c r="C307" s="57">
        <v>3321</v>
      </c>
      <c r="D307" s="56" t="s">
        <v>16</v>
      </c>
      <c r="E307" s="56" t="s">
        <v>10</v>
      </c>
      <c r="F307" s="56"/>
      <c r="G307" s="37"/>
      <c r="I307" s="18"/>
    </row>
    <row r="308" spans="2:9" hidden="1">
      <c r="B308" s="56" t="s">
        <v>175</v>
      </c>
      <c r="C308" s="57">
        <v>3017</v>
      </c>
      <c r="D308" s="56" t="s">
        <v>40</v>
      </c>
      <c r="E308" s="56" t="s">
        <v>10</v>
      </c>
      <c r="F308" s="56"/>
      <c r="G308" s="37"/>
      <c r="I308" s="18"/>
    </row>
    <row r="309" spans="2:9" hidden="1">
      <c r="B309" s="56" t="s">
        <v>176</v>
      </c>
      <c r="C309" s="57">
        <v>3303</v>
      </c>
      <c r="D309" s="56" t="s">
        <v>32</v>
      </c>
      <c r="E309" s="56" t="s">
        <v>10</v>
      </c>
      <c r="F309" s="56"/>
      <c r="G309" s="37"/>
      <c r="I309" s="18"/>
    </row>
    <row r="310" spans="2:9" hidden="1">
      <c r="B310" s="56" t="s">
        <v>177</v>
      </c>
      <c r="C310" s="57">
        <v>3312</v>
      </c>
      <c r="D310" s="56" t="s">
        <v>48</v>
      </c>
      <c r="E310" s="56" t="s">
        <v>10</v>
      </c>
      <c r="F310" s="56"/>
      <c r="G310" s="37"/>
      <c r="I310" s="18"/>
    </row>
    <row r="311" spans="2:9" hidden="1">
      <c r="B311" s="56" t="s">
        <v>178</v>
      </c>
      <c r="C311" s="57">
        <v>3313</v>
      </c>
      <c r="D311" s="56" t="s">
        <v>40</v>
      </c>
      <c r="E311" s="56" t="s">
        <v>10</v>
      </c>
      <c r="F311" s="56"/>
      <c r="G311" s="37"/>
      <c r="I311" s="18"/>
    </row>
    <row r="312" spans="2:9" hidden="1">
      <c r="B312" s="56" t="s">
        <v>179</v>
      </c>
      <c r="C312" s="57">
        <v>3341</v>
      </c>
      <c r="D312" s="56" t="s">
        <v>14</v>
      </c>
      <c r="E312" s="56" t="s">
        <v>10</v>
      </c>
      <c r="F312" s="56"/>
      <c r="G312" s="37"/>
      <c r="I312" s="18"/>
    </row>
    <row r="313" spans="2:9" hidden="1">
      <c r="B313" s="56" t="s">
        <v>180</v>
      </c>
      <c r="C313" s="57">
        <v>3324</v>
      </c>
      <c r="D313" s="56" t="s">
        <v>14</v>
      </c>
      <c r="E313" s="56" t="s">
        <v>10</v>
      </c>
      <c r="F313" s="56"/>
      <c r="G313" s="37"/>
      <c r="I313" s="18"/>
    </row>
    <row r="314" spans="2:9" hidden="1">
      <c r="B314" s="56" t="s">
        <v>181</v>
      </c>
      <c r="C314" s="57">
        <v>3339</v>
      </c>
      <c r="D314" s="56" t="s">
        <v>14</v>
      </c>
      <c r="E314" s="56" t="s">
        <v>10</v>
      </c>
      <c r="F314" s="56"/>
      <c r="G314" s="37"/>
      <c r="I314" s="18"/>
    </row>
    <row r="315" spans="2:9" hidden="1">
      <c r="B315" s="56" t="s">
        <v>182</v>
      </c>
      <c r="C315" s="57">
        <v>3338</v>
      </c>
      <c r="D315" s="56" t="s">
        <v>48</v>
      </c>
      <c r="E315" s="56" t="s">
        <v>10</v>
      </c>
      <c r="F315" s="56"/>
      <c r="G315" s="37"/>
      <c r="I315" s="18"/>
    </row>
    <row r="316" spans="2:9" hidden="1">
      <c r="B316" s="56" t="s">
        <v>183</v>
      </c>
      <c r="C316" s="57">
        <v>3337</v>
      </c>
      <c r="D316" s="56" t="s">
        <v>16</v>
      </c>
      <c r="E316" s="56" t="s">
        <v>10</v>
      </c>
      <c r="F316" s="56"/>
      <c r="G316" s="37"/>
      <c r="I316" s="18"/>
    </row>
    <row r="317" spans="2:9" hidden="1">
      <c r="B317" s="56" t="s">
        <v>184</v>
      </c>
      <c r="C317" s="57">
        <v>3293</v>
      </c>
      <c r="D317" s="56" t="s">
        <v>16</v>
      </c>
      <c r="E317" s="56" t="s">
        <v>10</v>
      </c>
      <c r="F317" s="56"/>
      <c r="G317" s="37"/>
      <c r="I317" s="18"/>
    </row>
    <row r="318" spans="2:9" hidden="1">
      <c r="B318" s="56" t="s">
        <v>185</v>
      </c>
      <c r="C318" s="57">
        <v>3351</v>
      </c>
      <c r="D318" s="56" t="s">
        <v>48</v>
      </c>
      <c r="E318" s="56" t="s">
        <v>10</v>
      </c>
      <c r="F318" s="56"/>
      <c r="G318" s="37"/>
      <c r="I318" s="18"/>
    </row>
    <row r="319" spans="2:9" hidden="1">
      <c r="B319" s="56" t="s">
        <v>186</v>
      </c>
      <c r="C319" s="57">
        <v>3385</v>
      </c>
      <c r="D319" s="56" t="s">
        <v>16</v>
      </c>
      <c r="E319" s="56" t="s">
        <v>10</v>
      </c>
      <c r="F319" s="56"/>
      <c r="G319" s="37"/>
      <c r="I319" s="18"/>
    </row>
    <row r="320" spans="2:9" hidden="1">
      <c r="B320" s="56" t="s">
        <v>187</v>
      </c>
      <c r="C320" s="57">
        <v>3250</v>
      </c>
      <c r="D320" s="56" t="s">
        <v>16</v>
      </c>
      <c r="E320" s="56" t="s">
        <v>10</v>
      </c>
      <c r="F320" s="56"/>
      <c r="G320" s="37"/>
      <c r="I320" s="18"/>
    </row>
    <row r="321" spans="2:9" hidden="1">
      <c r="B321" s="56" t="s">
        <v>188</v>
      </c>
      <c r="C321" s="57">
        <v>3302</v>
      </c>
      <c r="D321" s="56" t="s">
        <v>14</v>
      </c>
      <c r="E321" s="56" t="s">
        <v>10</v>
      </c>
      <c r="F321" s="56"/>
      <c r="G321" s="37"/>
      <c r="I321" s="18"/>
    </row>
    <row r="322" spans="2:9" hidden="1">
      <c r="B322" s="56" t="s">
        <v>189</v>
      </c>
      <c r="C322" s="57">
        <v>3387</v>
      </c>
      <c r="D322" s="56" t="s">
        <v>46</v>
      </c>
      <c r="E322" s="56" t="s">
        <v>10</v>
      </c>
      <c r="F322" s="56"/>
      <c r="G322" s="37"/>
      <c r="I322" s="18"/>
    </row>
    <row r="323" spans="2:9" hidden="1">
      <c r="B323" s="56" t="s">
        <v>190</v>
      </c>
      <c r="C323" s="57">
        <v>3315</v>
      </c>
      <c r="D323" s="56" t="s">
        <v>32</v>
      </c>
      <c r="E323" s="56" t="s">
        <v>10</v>
      </c>
      <c r="F323" s="56"/>
      <c r="G323" s="37"/>
      <c r="I323" s="18"/>
    </row>
    <row r="324" spans="2:9" hidden="1">
      <c r="B324" s="56" t="s">
        <v>191</v>
      </c>
      <c r="C324" s="57">
        <v>3294</v>
      </c>
      <c r="D324" s="56" t="s">
        <v>14</v>
      </c>
      <c r="E324" s="56" t="s">
        <v>10</v>
      </c>
      <c r="F324" s="56"/>
      <c r="G324" s="37"/>
      <c r="I324" s="18"/>
    </row>
    <row r="325" spans="2:9" hidden="1">
      <c r="B325" s="56" t="s">
        <v>192</v>
      </c>
      <c r="C325" s="57">
        <v>3340</v>
      </c>
      <c r="D325" s="56" t="s">
        <v>14</v>
      </c>
      <c r="E325" s="56" t="s">
        <v>10</v>
      </c>
      <c r="F325" s="56"/>
      <c r="G325" s="37"/>
      <c r="I325" s="18"/>
    </row>
    <row r="326" spans="2:9" hidden="1">
      <c r="B326" s="56" t="s">
        <v>193</v>
      </c>
      <c r="C326" s="57">
        <v>3350</v>
      </c>
      <c r="D326" s="56" t="s">
        <v>48</v>
      </c>
      <c r="E326" s="56" t="s">
        <v>10</v>
      </c>
      <c r="F326" s="56"/>
      <c r="G326" s="37"/>
      <c r="I326" s="18"/>
    </row>
    <row r="327" spans="2:9" hidden="1">
      <c r="B327" s="56" t="s">
        <v>194</v>
      </c>
      <c r="C327" s="57">
        <v>3335</v>
      </c>
      <c r="D327" s="56" t="s">
        <v>16</v>
      </c>
      <c r="E327" s="56" t="s">
        <v>10</v>
      </c>
      <c r="F327" s="56"/>
      <c r="G327" s="37"/>
      <c r="I327" s="18"/>
    </row>
    <row r="328" spans="2:9" hidden="1">
      <c r="B328" s="56" t="s">
        <v>195</v>
      </c>
      <c r="C328" s="57">
        <v>3336</v>
      </c>
      <c r="D328" s="56" t="s">
        <v>14</v>
      </c>
      <c r="E328" s="56" t="s">
        <v>10</v>
      </c>
      <c r="F328" s="56"/>
      <c r="G328" s="37"/>
      <c r="I328" s="18"/>
    </row>
    <row r="329" spans="2:9" hidden="1">
      <c r="B329" s="56" t="s">
        <v>196</v>
      </c>
      <c r="C329" s="57">
        <v>3360</v>
      </c>
      <c r="D329" s="56" t="s">
        <v>16</v>
      </c>
      <c r="E329" s="56" t="s">
        <v>10</v>
      </c>
      <c r="F329" s="56"/>
      <c r="G329" s="37"/>
      <c r="I329" s="18"/>
    </row>
    <row r="330" spans="2:9" hidden="1">
      <c r="B330" s="4"/>
      <c r="C330" s="4"/>
      <c r="D330" s="4"/>
      <c r="E330" s="4"/>
      <c r="F330" s="4"/>
      <c r="G330" s="37"/>
      <c r="I330" s="18"/>
    </row>
    <row r="331" spans="2:9" hidden="1">
      <c r="B331" s="4"/>
      <c r="C331" s="4"/>
      <c r="D331" s="4"/>
      <c r="E331" s="4"/>
      <c r="F331" s="4"/>
      <c r="G331" s="37"/>
      <c r="I331" s="18"/>
    </row>
    <row r="332" spans="2:9" hidden="1">
      <c r="B332" s="56" t="s">
        <v>231</v>
      </c>
      <c r="C332" s="4" t="s">
        <v>237</v>
      </c>
      <c r="D332" s="4" t="s">
        <v>237</v>
      </c>
      <c r="E332" s="4" t="s">
        <v>237</v>
      </c>
      <c r="F332" s="4" t="s">
        <v>237</v>
      </c>
      <c r="G332" s="37"/>
      <c r="I332" s="18"/>
    </row>
    <row r="333" spans="2:9" hidden="1">
      <c r="B333" s="56" t="s">
        <v>237</v>
      </c>
      <c r="C333" s="4"/>
      <c r="D333" s="4"/>
      <c r="E333" s="4"/>
      <c r="F333" s="4"/>
      <c r="G333" s="37"/>
      <c r="I333" s="18"/>
    </row>
    <row r="334" spans="2:9" hidden="1">
      <c r="B334" s="56"/>
      <c r="C334" s="4"/>
      <c r="D334" s="4"/>
      <c r="E334" s="4"/>
      <c r="F334" s="4"/>
      <c r="G334" s="37"/>
      <c r="I334" s="18"/>
    </row>
    <row r="335" spans="2:9" hidden="1">
      <c r="B335" s="56" t="s">
        <v>30</v>
      </c>
      <c r="C335" s="57">
        <v>3025</v>
      </c>
      <c r="D335" s="56" t="s">
        <v>16</v>
      </c>
      <c r="E335" s="56" t="s">
        <v>231</v>
      </c>
      <c r="F335" s="56"/>
      <c r="G335" s="37"/>
      <c r="I335" s="18"/>
    </row>
    <row r="336" spans="2:9" hidden="1">
      <c r="B336" s="56" t="s">
        <v>31</v>
      </c>
      <c r="C336" s="57">
        <v>3386</v>
      </c>
      <c r="D336" s="56" t="s">
        <v>32</v>
      </c>
      <c r="E336" s="56" t="s">
        <v>231</v>
      </c>
      <c r="F336" s="56"/>
      <c r="G336" s="37"/>
      <c r="I336" s="18"/>
    </row>
    <row r="337" spans="2:9" hidden="1">
      <c r="B337" s="56" t="s">
        <v>33</v>
      </c>
      <c r="C337" s="57">
        <v>3057</v>
      </c>
      <c r="D337" s="56" t="s">
        <v>16</v>
      </c>
      <c r="E337" s="56" t="s">
        <v>231</v>
      </c>
      <c r="F337" s="56"/>
      <c r="I337" s="18"/>
    </row>
    <row r="338" spans="2:9" hidden="1">
      <c r="B338" s="56" t="s">
        <v>34</v>
      </c>
      <c r="C338" s="57">
        <v>3059</v>
      </c>
      <c r="D338" s="56" t="s">
        <v>245</v>
      </c>
      <c r="E338" s="56" t="s">
        <v>231</v>
      </c>
      <c r="F338" s="56"/>
      <c r="I338" s="18"/>
    </row>
    <row r="339" spans="2:9" hidden="1">
      <c r="B339" s="56" t="s">
        <v>35</v>
      </c>
      <c r="C339" s="57">
        <v>3157</v>
      </c>
      <c r="D339" s="56" t="s">
        <v>36</v>
      </c>
      <c r="E339" s="56" t="s">
        <v>231</v>
      </c>
      <c r="F339" s="56"/>
      <c r="I339" s="18"/>
    </row>
    <row r="340" spans="2:9" hidden="1">
      <c r="B340" s="56" t="s">
        <v>37</v>
      </c>
      <c r="C340" s="57">
        <v>3060</v>
      </c>
      <c r="D340" s="56" t="s">
        <v>16</v>
      </c>
      <c r="E340" s="56" t="s">
        <v>231</v>
      </c>
      <c r="F340" s="56"/>
      <c r="I340" s="18"/>
    </row>
    <row r="341" spans="2:9" hidden="1">
      <c r="B341" s="56" t="s">
        <v>38</v>
      </c>
      <c r="C341" s="57">
        <v>29187</v>
      </c>
      <c r="D341" s="56" t="s">
        <v>36</v>
      </c>
      <c r="E341" s="56" t="s">
        <v>231</v>
      </c>
      <c r="F341" s="56"/>
      <c r="I341" s="18"/>
    </row>
    <row r="342" spans="2:9" hidden="1">
      <c r="B342" s="56" t="s">
        <v>39</v>
      </c>
      <c r="C342" s="57">
        <v>3103</v>
      </c>
      <c r="D342" s="56" t="s">
        <v>40</v>
      </c>
      <c r="E342" s="56" t="s">
        <v>231</v>
      </c>
      <c r="F342" s="56"/>
      <c r="I342" s="18"/>
    </row>
    <row r="343" spans="2:9" hidden="1">
      <c r="B343" s="56" t="s">
        <v>222</v>
      </c>
      <c r="C343" s="57">
        <v>16731</v>
      </c>
      <c r="D343" s="56" t="s">
        <v>32</v>
      </c>
      <c r="E343" s="56" t="s">
        <v>231</v>
      </c>
      <c r="F343" s="56"/>
      <c r="I343" s="18"/>
    </row>
    <row r="344" spans="2:9" hidden="1">
      <c r="B344" s="56" t="s">
        <v>223</v>
      </c>
      <c r="C344" s="57">
        <v>29988</v>
      </c>
      <c r="D344" s="56" t="s">
        <v>14</v>
      </c>
      <c r="E344" s="56" t="s">
        <v>231</v>
      </c>
      <c r="F344" s="56"/>
      <c r="I344" s="18"/>
    </row>
    <row r="345" spans="2:9" hidden="1">
      <c r="B345" s="56" t="s">
        <v>41</v>
      </c>
      <c r="C345" s="57">
        <v>3326</v>
      </c>
      <c r="D345" s="56" t="s">
        <v>14</v>
      </c>
      <c r="E345" s="56" t="s">
        <v>231</v>
      </c>
      <c r="F345" s="56"/>
      <c r="I345" s="18"/>
    </row>
    <row r="346" spans="2:9" hidden="1">
      <c r="B346" s="4"/>
      <c r="C346" s="4"/>
      <c r="D346" s="4"/>
      <c r="E346" s="4"/>
      <c r="F346" s="4"/>
      <c r="G346" s="37"/>
      <c r="I346" s="18"/>
    </row>
    <row r="347" spans="2:9" hidden="1">
      <c r="B347" s="4"/>
      <c r="C347" s="4"/>
      <c r="D347" s="4"/>
      <c r="E347" s="4"/>
      <c r="F347" s="4"/>
      <c r="G347" s="37"/>
      <c r="I347" s="18"/>
    </row>
    <row r="348" spans="2:9">
      <c r="B348" s="4"/>
      <c r="C348" s="4"/>
      <c r="D348" s="4"/>
      <c r="E348" s="4"/>
      <c r="F348" s="4"/>
      <c r="G348" s="37"/>
      <c r="I348" s="18"/>
    </row>
    <row r="349" spans="2:9">
      <c r="B349" s="4"/>
      <c r="C349" s="4"/>
      <c r="D349" s="4"/>
      <c r="E349" s="4"/>
      <c r="F349" s="4"/>
      <c r="G349" s="37"/>
      <c r="I349" s="18"/>
    </row>
    <row r="350" spans="2:9">
      <c r="B350" s="4"/>
      <c r="C350" s="4"/>
      <c r="D350" s="4"/>
      <c r="E350" s="4"/>
      <c r="F350" s="4"/>
      <c r="G350" s="37"/>
      <c r="I350" s="18"/>
    </row>
    <row r="351" spans="2:9">
      <c r="B351" s="4"/>
      <c r="C351" s="4"/>
      <c r="D351" s="4"/>
      <c r="E351" s="4"/>
      <c r="F351" s="4"/>
      <c r="G351" s="37"/>
      <c r="I351" s="18"/>
    </row>
    <row r="352" spans="2:9">
      <c r="B352" s="4"/>
      <c r="C352" s="4"/>
      <c r="D352" s="4"/>
      <c r="E352" s="4"/>
      <c r="F352" s="4"/>
      <c r="G352" s="37"/>
      <c r="I352" s="18"/>
    </row>
    <row r="353" spans="2:9">
      <c r="B353" s="4"/>
      <c r="C353" s="4"/>
      <c r="D353" s="4"/>
      <c r="E353" s="4"/>
      <c r="F353" s="4"/>
      <c r="G353" s="37"/>
      <c r="I353" s="18"/>
    </row>
    <row r="354" spans="2:9">
      <c r="B354" s="4"/>
      <c r="C354" s="4"/>
      <c r="D354" s="4"/>
      <c r="E354" s="4"/>
      <c r="F354" s="4"/>
      <c r="G354" s="37"/>
      <c r="I354" s="18"/>
    </row>
    <row r="355" spans="2:9">
      <c r="B355" s="4"/>
      <c r="C355" s="4"/>
      <c r="D355" s="4"/>
      <c r="E355" s="4"/>
      <c r="F355" s="4"/>
      <c r="G355" s="37"/>
      <c r="I355" s="18"/>
    </row>
    <row r="356" spans="2:9">
      <c r="B356" s="4"/>
      <c r="C356" s="4"/>
      <c r="D356" s="4"/>
      <c r="E356" s="4"/>
      <c r="F356" s="4"/>
      <c r="G356" s="37"/>
      <c r="I356" s="18"/>
    </row>
    <row r="357" spans="2:9">
      <c r="B357" s="4"/>
      <c r="C357" s="4"/>
      <c r="D357" s="4"/>
      <c r="E357" s="4"/>
      <c r="F357" s="4"/>
      <c r="G357" s="37"/>
      <c r="I357" s="18"/>
    </row>
    <row r="358" spans="2:9">
      <c r="B358" s="4"/>
      <c r="C358" s="4"/>
      <c r="D358" s="4"/>
      <c r="E358" s="4"/>
      <c r="F358" s="4"/>
      <c r="G358" s="37"/>
      <c r="I358" s="18"/>
    </row>
    <row r="359" spans="2:9">
      <c r="B359" s="4"/>
      <c r="C359" s="4"/>
      <c r="D359" s="4"/>
      <c r="E359" s="4"/>
      <c r="F359" s="4"/>
      <c r="G359" s="37"/>
      <c r="I359" s="18"/>
    </row>
    <row r="360" spans="2:9">
      <c r="B360" s="4"/>
      <c r="C360" s="4"/>
      <c r="D360" s="4"/>
      <c r="E360" s="4"/>
      <c r="F360" s="4"/>
      <c r="G360" s="37"/>
      <c r="I360" s="18"/>
    </row>
    <row r="361" spans="2:9">
      <c r="B361" s="4"/>
      <c r="C361" s="4"/>
      <c r="D361" s="4"/>
      <c r="E361" s="4"/>
      <c r="F361" s="4"/>
      <c r="G361" s="37"/>
      <c r="I361" s="18"/>
    </row>
    <row r="362" spans="2:9">
      <c r="B362" s="4"/>
      <c r="C362" s="4"/>
      <c r="D362" s="4"/>
      <c r="E362" s="4"/>
      <c r="F362" s="4"/>
      <c r="G362" s="37"/>
      <c r="I362" s="18"/>
    </row>
    <row r="363" spans="2:9">
      <c r="B363" s="4"/>
      <c r="C363" s="4"/>
      <c r="D363" s="4"/>
      <c r="E363" s="4"/>
      <c r="F363" s="4"/>
      <c r="G363" s="37"/>
      <c r="I363" s="18"/>
    </row>
    <row r="364" spans="2:9">
      <c r="B364" s="4"/>
      <c r="C364" s="4"/>
      <c r="D364" s="4"/>
      <c r="E364" s="4"/>
      <c r="F364" s="4"/>
      <c r="G364" s="37"/>
      <c r="I364" s="18"/>
    </row>
    <row r="365" spans="2:9">
      <c r="B365" s="4"/>
      <c r="C365" s="4"/>
      <c r="D365" s="4"/>
      <c r="E365" s="4"/>
      <c r="F365" s="4"/>
      <c r="G365" s="37"/>
      <c r="I365" s="18"/>
    </row>
    <row r="366" spans="2:9">
      <c r="B366" s="4"/>
      <c r="C366" s="4"/>
      <c r="D366" s="4"/>
      <c r="E366" s="4"/>
      <c r="F366" s="4"/>
      <c r="G366" s="37"/>
      <c r="I366" s="18"/>
    </row>
  </sheetData>
  <sheetProtection password="C845" sheet="1" objects="1" scenarios="1" selectLockedCells="1"/>
  <sortState ref="B218:E242">
    <sortCondition ref="B218"/>
  </sortState>
  <dataConsolidate/>
  <mergeCells count="17">
    <mergeCell ref="B2:I2"/>
    <mergeCell ref="C4:I4"/>
    <mergeCell ref="E10:H10"/>
    <mergeCell ref="B90:I90"/>
    <mergeCell ref="B91:I91"/>
    <mergeCell ref="E11:H12"/>
    <mergeCell ref="B85:I85"/>
    <mergeCell ref="B86:I86"/>
    <mergeCell ref="B88:I88"/>
    <mergeCell ref="B89:I89"/>
    <mergeCell ref="B98:I98"/>
    <mergeCell ref="B3:I3"/>
    <mergeCell ref="B95:I95"/>
    <mergeCell ref="B97:I97"/>
    <mergeCell ref="B92:I92"/>
    <mergeCell ref="B93:I93"/>
    <mergeCell ref="B94:I94"/>
  </mergeCells>
  <dataValidations xWindow="475" yWindow="297" count="7">
    <dataValidation type="list" allowBlank="1" showInputMessage="1" showErrorMessage="1" errorTitle="Bitte Lesen" error="Bitte über Dropdown Auswählen_x000a_und_x000a_mit &quot;Abbrechen fortfahren" sqref="G77 G80:G83 G31 G75 G73 G71 G69 G47 G45 G43 G41 G39 G37 G35 G33 G49 G65 G63 G61 G59 G57 G55 G53 G51 G67">
      <formula1>$H$100:$H$103</formula1>
    </dataValidation>
    <dataValidation type="list" allowBlank="1" showInputMessage="1" showErrorMessage="1" error="Über Dropdown  &quot;Startzeit&quot; oder *Bitte angeben*  Auswählen_x000a__x000a_mit  &quot;Abbrechen&quot;  fortfahren" sqref="F77 F80:F83 F75 F73 F71 F69 F67 F65 F63 F61 F59 F57 F55 F53 F51 F49 F47 F43 F41 F39 F37 F35 F33 F31 F45">
      <formula1>$F$116:$F$121</formula1>
    </dataValidation>
    <dataValidation type="list" allowBlank="1" showInputMessage="1" sqref="E80:E83">
      <formula1>$B$102:$B$109</formula1>
    </dataValidation>
    <dataValidation type="list" allowBlank="1" showInputMessage="1" showErrorMessage="1" errorTitle="Bitte Lesen" error="Bitte über Dropdown Auswählen_x000a_und_x000a_mit &quot;Abbrechen&quot; fortfahren" sqref="H80:H83 H77 H75 H73 H71 H69 H67 H65 H63 H61 H59 H57 H55 H53 H51 H49 H47 H45 H43 H41 H39 H37 H35 H33 H31">
      <formula1>$H$147:$H$152</formula1>
    </dataValidation>
    <dataValidation type="list" allowBlank="1" showInputMessage="1" showErrorMessage="1" error="Wenn Spieler vorhanden_x000a_über Dropdown Auswählen_x000a__x000a_Wenn spieler nicht vorhanden_x000a_mit  &quot;Abbrechen&quot;  fortfahren_x000a_und Spieler unten selber Eintragen" sqref="B31 B73 B75 B51 B53 B55 B57 B59 B61 B63 B49 B47 B33 B35 B37 B39 B71 B41 B43 B45 B65 B67 B69 B77">
      <formula1>$B$113:$B$366</formula1>
    </dataValidation>
    <dataValidation type="list" allowBlank="1" showInputMessage="1" showErrorMessage="1" sqref="D80:D83">
      <formula1>$H$116:$H$133</formula1>
    </dataValidation>
    <dataValidation type="list" allowBlank="1" showErrorMessage="1" sqref="C4:I4">
      <formula1>$B$102:$B$109</formula1>
    </dataValidation>
  </dataValidations>
  <hyperlinks>
    <hyperlink ref="B86:H86" r:id="rId1" display="ranglistenwart@bowling-suedbaden-online.de; kassenwart@bowling-suedbaden-online.de; sportwart@bowling-suedbaden-online.de; "/>
    <hyperlink ref="B97:I97" r:id="rId2" display="*Die Deutschen Meisterschaften der Senioren und Versehrten finden vom 16.05. bis zum 24.05.2020 in Eschersheim statt. Hessen, der gastgebende Landesverband hat als Ausrichtungsort die Bowling World Eschersheim festgelegt.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7" firstPageNumber="0" fitToHeight="2" orientation="landscape" horizontalDpi="300" verticalDpi="300" r:id="rId3"/>
  <headerFooter alignWithMargins="0"/>
  <ignoredErrors>
    <ignoredError sqref="C33 E33:E35 C73 E65 E63 E67 E69 E71 C77 E73 E77 C35 E37 C37:C39 E39:E41 C41:C43 E43:E45 C45:C47 E47:E49 C49:C51 E51:E53 C53:C55 E55:E57 C57:C59 E59:E61 C61 C63 C65 C67 C69 C71 C75 E75 D59:D61 D55:D57 D51:D53 D47:D49 D43:D45 D39:D41 D37 D33:D35" evalError="1" unlockedFormula="1"/>
    <ignoredError sqref="E31 G14:G22 C31:D31 D63:D77 G23:G25" evalError="1"/>
  </ignoredError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B1</cp:lastModifiedBy>
  <cp:lastPrinted>2019-08-22T10:25:48Z</cp:lastPrinted>
  <dcterms:created xsi:type="dcterms:W3CDTF">2017-02-17T05:34:41Z</dcterms:created>
  <dcterms:modified xsi:type="dcterms:W3CDTF">2019-10-18T07:28:55Z</dcterms:modified>
</cp:coreProperties>
</file>